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TH_CHAU THANH" sheetId="6" r:id="rId1"/>
    <sheet name="CHAU THANH" sheetId="5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?">#REF!</definedName>
    <definedName name="_??????">#REF!</definedName>
    <definedName name="__?">#REF!</definedName>
    <definedName name="__??????">#REF!</definedName>
    <definedName name="___?">#REF!</definedName>
    <definedName name="___??????">#REF!</definedName>
    <definedName name="____?">#REF!</definedName>
    <definedName name="____??????">#REF!</definedName>
    <definedName name="_____CON1">#REF!</definedName>
    <definedName name="_____CON2">#REF!</definedName>
    <definedName name="_____lap1">#REF!</definedName>
    <definedName name="_____lap2">#REF!</definedName>
    <definedName name="_____NET2">#REF!</definedName>
    <definedName name="_____STD0898">#REF!</definedName>
    <definedName name="____CON1">#REF!</definedName>
    <definedName name="____CON2">#REF!</definedName>
    <definedName name="____lap1">#REF!</definedName>
    <definedName name="____lap2">#REF!</definedName>
    <definedName name="____NET2">#REF!</definedName>
    <definedName name="____STD0898">#REF!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STD0898">#REF!</definedName>
    <definedName name="__CON1">#REF!</definedName>
    <definedName name="__CON2">#REF!</definedName>
    <definedName name="__lap1">#REF!</definedName>
    <definedName name="__lap2">#REF!</definedName>
    <definedName name="__NET2">#REF!</definedName>
    <definedName name="__STD0898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1">#N/A</definedName>
    <definedName name="_1_?">#REF!</definedName>
    <definedName name="_1000A01">#N/A</definedName>
    <definedName name="_2">#N/A</definedName>
    <definedName name="_2_?">#REF!</definedName>
    <definedName name="_2_??????" localSheetId="1">#REF!</definedName>
    <definedName name="_2_??????" localSheetId="0">#REF!</definedName>
    <definedName name="_2_??????">#REF!</definedName>
    <definedName name="_CON1">#REF!</definedName>
    <definedName name="_CON2">#REF!</definedName>
    <definedName name="_Fill" hidden="1">#REF!</definedName>
    <definedName name="_Key1" hidden="1">#REF!</definedName>
    <definedName name="_Key2" hidden="1">#REF!</definedName>
    <definedName name="_lap1">#REF!</definedName>
    <definedName name="_lap2">#REF!</definedName>
    <definedName name="_NET2">#REF!</definedName>
    <definedName name="_Order1" hidden="1">255</definedName>
    <definedName name="_Order2" hidden="1">255</definedName>
    <definedName name="_Sort" hidden="1">#REF!</definedName>
    <definedName name="_STD0898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Xc7">#REF!</definedName>
    <definedName name="AA">#REF!</definedName>
    <definedName name="All_Item">#REF!</definedName>
    <definedName name="ALPIN">#N/A</definedName>
    <definedName name="ALPJYOU">#N/A</definedName>
    <definedName name="ALPTOI">#N/A</definedName>
    <definedName name="BarData">#REF!</definedName>
    <definedName name="BB">#REF!</definedName>
    <definedName name="BOQ">#REF!</definedName>
    <definedName name="Botanical2">#REF!</definedName>
    <definedName name="Botanical2.Jun">#REF!</definedName>
    <definedName name="BVCISUMMARY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i_tieu">'[1]Giao Q2 2020'!$E$5:$N$27</definedName>
    <definedName name="CL">#REF!</definedName>
    <definedName name="COMMON">#REF!</definedName>
    <definedName name="CON_EQP_COS">#REF!</definedName>
    <definedName name="CON_EQP_COST">#REF!</definedName>
    <definedName name="CONST_EQ">#REF!</definedName>
    <definedName name="COVER">#REF!</definedName>
    <definedName name="CPC">#REF!</definedName>
    <definedName name="_xlnm.Criteria" localSheetId="1">[2]SILICATE!#REF!</definedName>
    <definedName name="_xlnm.Criteria">[2]SILICATE!#REF!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dn9697">#REF!</definedName>
    <definedName name="CURRENCY">#REF!</definedName>
    <definedName name="D_7101A_B">#REF!</definedName>
    <definedName name="Dalan">#REF!</definedName>
    <definedName name="DALANPASTE">#REF!</definedName>
    <definedName name="data">#REF!</definedName>
    <definedName name="Data11">#REF!</definedName>
    <definedName name="Data41">#REF!</definedName>
    <definedName name="_xlnm.Database" localSheetId="1">#REF!</definedName>
    <definedName name="_xlnm.Database" localSheetId="0">#REF!</definedName>
    <definedName name="_xlnm.Database">#REF!</definedName>
    <definedName name="dinh_muc_giao">'[1]Giao Q2 2020'!$O$5:$BY$27</definedName>
    <definedName name="dobt">#REF!</definedName>
    <definedName name="Document_array">{"Thuxm2.xls","Sheet1"}</definedName>
    <definedName name="don_vi">'[1]Giao Q2 2020'!$O$3:$BY$3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 localSheetId="1">[2]SILICATE!#REF!</definedName>
    <definedName name="_xlnm.Extract">[2]SILICATE!#REF!</definedName>
    <definedName name="FACTOR">#REF!</definedName>
    <definedName name="FlexZZ">#REF!</definedName>
    <definedName name="GRFICM">#REF!</definedName>
    <definedName name="HM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IDLAB_COST">#REF!</definedName>
    <definedName name="IND_LAB">#REF!</definedName>
    <definedName name="Index">#REF!</definedName>
    <definedName name="INDMANP">#REF!</definedName>
    <definedName name="K">#REF!</definedName>
    <definedName name="KE_HOACH_VON_PHU_THU">#REF!</definedName>
    <definedName name="KH">#REF!</definedName>
    <definedName name="KHUVUC">#REF!</definedName>
    <definedName name="KVC">#REF!</definedName>
    <definedName name="L">#REF!</definedName>
    <definedName name="LAMTUBE">#REF!</definedName>
    <definedName name="lVC">#REF!</definedName>
    <definedName name="ma_chi_tieu">'[1]Giao Q2 2020'!$E$5:$E$27</definedName>
    <definedName name="MAJ_CON_EQP">#REF!</definedName>
    <definedName name="MAY">#REF!</definedName>
    <definedName name="MG_A">#REF!</definedName>
    <definedName name="month">#REF!</definedName>
    <definedName name="NC">#REF!</definedName>
    <definedName name="NCcap0.7">#REF!</definedName>
    <definedName name="NCcap1">#REF!</definedName>
    <definedName name="NET_1">#REF!</definedName>
    <definedName name="NET_ANA">#REF!</definedName>
    <definedName name="NET_ANA_1">#REF!</definedName>
    <definedName name="NET_ANA_2">#REF!</definedName>
    <definedName name="NewPOS">#REF!</definedName>
    <definedName name="Price">#REF!</definedName>
    <definedName name="PRICE1">#REF!</definedName>
    <definedName name="_xlnm.Print_Area">#N/A</definedName>
    <definedName name="_xlnm.Print_Titles" localSheetId="1">'CHAU THANH'!$8:$8</definedName>
    <definedName name="_xlnm.Print_Titles" localSheetId="0">'TH_CHAU THANH'!$8:$8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rotex">#REF!</definedName>
    <definedName name="PS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H">#REF!</definedName>
    <definedName name="Sensation">#REF!</definedName>
    <definedName name="Sheet1">#REF!</definedName>
    <definedName name="SIZE">#REF!</definedName>
    <definedName name="SKUcoverage">#REF!</definedName>
    <definedName name="SORT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D">#REF!</definedName>
    <definedName name="SUMMARY">#REF!</definedName>
    <definedName name="TG">#REF!</definedName>
    <definedName name="THI">#REF!</definedName>
    <definedName name="TITAN">#REF!</definedName>
    <definedName name="TM">#REF!</definedName>
    <definedName name="TN">#REF!</definedName>
    <definedName name="TPLRP">#REF!</definedName>
    <definedName name="TRADE2">#REF!</definedName>
    <definedName name="TRISO">#REF!</definedName>
    <definedName name="trong_so">'[1]Trọng số'!$C$4:$BM$23</definedName>
    <definedName name="ttbt">#REF!</definedName>
    <definedName name="TV">#REF!</definedName>
    <definedName name="Twister">#REF!</definedName>
    <definedName name="VARIINST">#REF!</definedName>
    <definedName name="VARIPURC">#REF!</definedName>
    <definedName name="VAT">#REF!</definedName>
    <definedName name="vccot">#REF!</definedName>
    <definedName name="vctb">#REF!</definedName>
    <definedName name="Vlcap0.7">#REF!</definedName>
    <definedName name="VLcap1">#REF!</definedName>
    <definedName name="VT">#REF!</definedName>
    <definedName name="W">#REF!</definedName>
    <definedName name="XM">#REF!</definedName>
    <definedName name="year">#REF!</definedName>
    <definedName name="Yellow2000">#REF!</definedName>
    <definedName name="ZYX">#REF!</definedName>
    <definedName name="ZZZ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6"/>
  <c r="O66" s="1"/>
  <c r="J66"/>
  <c r="J65"/>
  <c r="K65" s="1"/>
  <c r="O65" s="1"/>
  <c r="O64"/>
  <c r="K63" s="1"/>
  <c r="K64"/>
  <c r="J64"/>
  <c r="H63"/>
  <c r="L62"/>
  <c r="M62" s="1"/>
  <c r="K62"/>
  <c r="N62" s="1"/>
  <c r="J62"/>
  <c r="M61"/>
  <c r="L61"/>
  <c r="K61"/>
  <c r="N61" s="1"/>
  <c r="J61"/>
  <c r="O60"/>
  <c r="K60"/>
  <c r="J60"/>
  <c r="K59"/>
  <c r="O59" s="1"/>
  <c r="J59"/>
  <c r="J58"/>
  <c r="K58" s="1"/>
  <c r="O58" s="1"/>
  <c r="O57"/>
  <c r="K57"/>
  <c r="J57"/>
  <c r="O56"/>
  <c r="K56"/>
  <c r="J56"/>
  <c r="K55"/>
  <c r="O55" s="1"/>
  <c r="J55"/>
  <c r="J54"/>
  <c r="K54" s="1"/>
  <c r="O54" s="1"/>
  <c r="O53"/>
  <c r="K53"/>
  <c r="J53"/>
  <c r="O52"/>
  <c r="K52"/>
  <c r="J52"/>
  <c r="H50"/>
  <c r="O49"/>
  <c r="G49"/>
  <c r="G69" s="1"/>
  <c r="J48"/>
  <c r="K48" s="1"/>
  <c r="O48" s="1"/>
  <c r="O47"/>
  <c r="K47"/>
  <c r="J47"/>
  <c r="O46"/>
  <c r="K46"/>
  <c r="J46"/>
  <c r="K45"/>
  <c r="O45" s="1"/>
  <c r="J45"/>
  <c r="J44"/>
  <c r="K44" s="1"/>
  <c r="O44" s="1"/>
  <c r="O43"/>
  <c r="K43"/>
  <c r="J43"/>
  <c r="O42"/>
  <c r="K42"/>
  <c r="J42"/>
  <c r="K41"/>
  <c r="O41" s="1"/>
  <c r="J41"/>
  <c r="J40"/>
  <c r="K40" s="1"/>
  <c r="O40" s="1"/>
  <c r="O39"/>
  <c r="K39"/>
  <c r="J39"/>
  <c r="O38"/>
  <c r="K38"/>
  <c r="J38"/>
  <c r="H36"/>
  <c r="O35"/>
  <c r="K35"/>
  <c r="J35"/>
  <c r="O34"/>
  <c r="K34"/>
  <c r="J34"/>
  <c r="K33"/>
  <c r="O33" s="1"/>
  <c r="J33"/>
  <c r="J32"/>
  <c r="K32" s="1"/>
  <c r="O32" s="1"/>
  <c r="O31"/>
  <c r="K31"/>
  <c r="J31"/>
  <c r="O30"/>
  <c r="K30"/>
  <c r="J30"/>
  <c r="K29"/>
  <c r="O29" s="1"/>
  <c r="J29"/>
  <c r="J28"/>
  <c r="K28" s="1"/>
  <c r="O28" s="1"/>
  <c r="O27"/>
  <c r="K27"/>
  <c r="J27"/>
  <c r="O26"/>
  <c r="K26"/>
  <c r="J26"/>
  <c r="K25"/>
  <c r="O25" s="1"/>
  <c r="J25"/>
  <c r="H23"/>
  <c r="J22"/>
  <c r="L22" s="1"/>
  <c r="M22" s="1"/>
  <c r="L21"/>
  <c r="M21" s="1"/>
  <c r="K21"/>
  <c r="O21" s="1"/>
  <c r="N21" s="1"/>
  <c r="J21"/>
  <c r="J20"/>
  <c r="K20" s="1"/>
  <c r="K19"/>
  <c r="J19"/>
  <c r="J18"/>
  <c r="K18" s="1"/>
  <c r="J17"/>
  <c r="L16"/>
  <c r="M16" s="1"/>
  <c r="K16"/>
  <c r="N16" s="1"/>
  <c r="J16"/>
  <c r="M15"/>
  <c r="L15"/>
  <c r="K15"/>
  <c r="N15" s="1"/>
  <c r="J15"/>
  <c r="G14"/>
  <c r="J13"/>
  <c r="K13" s="1"/>
  <c r="K12"/>
  <c r="N12" s="1"/>
  <c r="J12"/>
  <c r="K11"/>
  <c r="J11"/>
  <c r="J10"/>
  <c r="K10" s="1"/>
  <c r="K9"/>
  <c r="G9"/>
  <c r="A6"/>
  <c r="A4"/>
  <c r="N13" l="1"/>
  <c r="L13"/>
  <c r="M13" s="1"/>
  <c r="N10"/>
  <c r="N9" s="1"/>
  <c r="L10"/>
  <c r="K23"/>
  <c r="K36"/>
  <c r="K50"/>
  <c r="L20"/>
  <c r="M20" s="1"/>
  <c r="O20"/>
  <c r="N20" s="1"/>
  <c r="L63"/>
  <c r="N63"/>
  <c r="J63"/>
  <c r="L12"/>
  <c r="M12" s="1"/>
  <c r="K22"/>
  <c r="N22" s="1"/>
  <c r="N23" l="1"/>
  <c r="N14" s="1"/>
  <c r="J23"/>
  <c r="L23"/>
  <c r="N36"/>
  <c r="J36"/>
  <c r="L36"/>
  <c r="M36" s="1"/>
  <c r="L9"/>
  <c r="M10"/>
  <c r="M9" s="1"/>
  <c r="M63"/>
  <c r="L49"/>
  <c r="L50"/>
  <c r="M50" s="1"/>
  <c r="N50"/>
  <c r="N49" s="1"/>
  <c r="J50"/>
  <c r="M23" l="1"/>
  <c r="M14" s="1"/>
  <c r="L14"/>
  <c r="L69" s="1"/>
  <c r="M49"/>
  <c r="M69" s="1"/>
  <c r="N69"/>
  <c r="O66" i="5" l="1"/>
  <c r="K66"/>
  <c r="K65"/>
  <c r="O65" s="1"/>
  <c r="O64"/>
  <c r="K63" s="1"/>
  <c r="K64"/>
  <c r="H63"/>
  <c r="N62"/>
  <c r="K62"/>
  <c r="L62" s="1"/>
  <c r="N61"/>
  <c r="M61"/>
  <c r="L61"/>
  <c r="K61"/>
  <c r="O60"/>
  <c r="K60"/>
  <c r="K59"/>
  <c r="O59" s="1"/>
  <c r="O58"/>
  <c r="K58"/>
  <c r="K57"/>
  <c r="O57" s="1"/>
  <c r="O56"/>
  <c r="K56"/>
  <c r="K55"/>
  <c r="O55" s="1"/>
  <c r="O54"/>
  <c r="K54"/>
  <c r="K53"/>
  <c r="O53" s="1"/>
  <c r="O52"/>
  <c r="K52"/>
  <c r="H50"/>
  <c r="O49"/>
  <c r="G49"/>
  <c r="G67" s="1"/>
  <c r="O48"/>
  <c r="K48"/>
  <c r="K47"/>
  <c r="O47" s="1"/>
  <c r="O46"/>
  <c r="K46"/>
  <c r="K45"/>
  <c r="O45" s="1"/>
  <c r="O44"/>
  <c r="K44"/>
  <c r="K43"/>
  <c r="O43" s="1"/>
  <c r="O42"/>
  <c r="K42"/>
  <c r="K41"/>
  <c r="O41" s="1"/>
  <c r="O40"/>
  <c r="K40"/>
  <c r="K39"/>
  <c r="O39" s="1"/>
  <c r="O38"/>
  <c r="K38"/>
  <c r="H36"/>
  <c r="O35"/>
  <c r="K34"/>
  <c r="O34" s="1"/>
  <c r="O33"/>
  <c r="K33"/>
  <c r="K32"/>
  <c r="O32" s="1"/>
  <c r="O31"/>
  <c r="K31"/>
  <c r="K30"/>
  <c r="O30" s="1"/>
  <c r="O29"/>
  <c r="K29"/>
  <c r="K28"/>
  <c r="O28" s="1"/>
  <c r="O27"/>
  <c r="K27"/>
  <c r="K26"/>
  <c r="O26" s="1"/>
  <c r="O25"/>
  <c r="K25"/>
  <c r="H23"/>
  <c r="N22"/>
  <c r="M22"/>
  <c r="L22"/>
  <c r="K22"/>
  <c r="K21"/>
  <c r="L21" s="1"/>
  <c r="M21" s="1"/>
  <c r="L20"/>
  <c r="M20" s="1"/>
  <c r="K20"/>
  <c r="O20" s="1"/>
  <c r="N20" s="1"/>
  <c r="L19"/>
  <c r="M19" s="1"/>
  <c r="K19"/>
  <c r="N19" s="1"/>
  <c r="L18"/>
  <c r="M18" s="1"/>
  <c r="K18"/>
  <c r="N18" s="1"/>
  <c r="K15"/>
  <c r="L15" s="1"/>
  <c r="G14"/>
  <c r="K13"/>
  <c r="L13" s="1"/>
  <c r="M13" s="1"/>
  <c r="K12"/>
  <c r="L12" s="1"/>
  <c r="M12" s="1"/>
  <c r="K11"/>
  <c r="L10"/>
  <c r="M10" s="1"/>
  <c r="M9" s="1"/>
  <c r="K10"/>
  <c r="N10" s="1"/>
  <c r="K9"/>
  <c r="G9"/>
  <c r="A6"/>
  <c r="A4"/>
  <c r="M15" l="1"/>
  <c r="M62"/>
  <c r="N63"/>
  <c r="J63"/>
  <c r="L63"/>
  <c r="M63" s="1"/>
  <c r="K36"/>
  <c r="K50"/>
  <c r="M16"/>
  <c r="K23"/>
  <c r="N16"/>
  <c r="L9"/>
  <c r="L16"/>
  <c r="O21"/>
  <c r="N21" s="1"/>
  <c r="N12"/>
  <c r="N9" s="1"/>
  <c r="N13"/>
  <c r="N15"/>
  <c r="N23" l="1"/>
  <c r="N14" s="1"/>
  <c r="J23"/>
  <c r="L23"/>
  <c r="N36"/>
  <c r="J36"/>
  <c r="L36"/>
  <c r="M36" s="1"/>
  <c r="N50"/>
  <c r="N49" s="1"/>
  <c r="J50"/>
  <c r="L50"/>
  <c r="M50" s="1"/>
  <c r="M49" s="1"/>
  <c r="L49"/>
  <c r="M23" l="1"/>
  <c r="M14" s="1"/>
  <c r="L14"/>
  <c r="L67" s="1"/>
  <c r="M67"/>
  <c r="N67"/>
</calcChain>
</file>

<file path=xl/sharedStrings.xml><?xml version="1.0" encoding="utf-8"?>
<sst xmlns="http://schemas.openxmlformats.org/spreadsheetml/2006/main" count="370" uniqueCount="113">
  <si>
    <t>TỔNG CÔNG TY 
DỊCH VỤ VIỄN THÔNG</t>
  </si>
  <si>
    <t>CỘNG HÒA XÃ HỘI CHỦ NGHĨA VIỆT NAM
Độc lập - Tự do - Hạnh phúc</t>
  </si>
  <si>
    <t>TRUNG TÂM KINH DOANH
 VNPT-KIÊN GIANG</t>
  </si>
  <si>
    <t>Phòng Bán Hàng:  Châu Thành</t>
  </si>
  <si>
    <t>STT</t>
  </si>
  <si>
    <t>Mục tiêu chiến lược
(KSGs)</t>
  </si>
  <si>
    <t>Mã KPI</t>
  </si>
  <si>
    <t>KPIs Trung tâm Kinh doanh</t>
  </si>
  <si>
    <t>Loại KPI</t>
  </si>
  <si>
    <t>ĐVT</t>
  </si>
  <si>
    <t>Trọng số KPIs</t>
  </si>
  <si>
    <t>Trọng số phụ</t>
  </si>
  <si>
    <t>Kế hoạch giao</t>
  </si>
  <si>
    <t>Kết quả thực hiện</t>
  </si>
  <si>
    <t>Tỷ lệ thực hiện</t>
  </si>
  <si>
    <t>Điểm KPI</t>
  </si>
  <si>
    <t>tính chỉ tiêu giảm</t>
  </si>
  <si>
    <t>Đơn vị giao</t>
  </si>
  <si>
    <t>Đơn vị thẩm định</t>
  </si>
  <si>
    <t xml:space="preserve">VIỄN CẢNH TÀI CHÍNH </t>
  </si>
  <si>
    <t>Tăng trưởng doanh thu</t>
  </si>
  <si>
    <t>KGG_F2</t>
  </si>
  <si>
    <t>Tổng Doanh VT CNTT</t>
  </si>
  <si>
    <t>Tr đ</t>
  </si>
  <si>
    <t>P.KTKH</t>
  </si>
  <si>
    <t>Trong đó: Doanh thu khối KHTCDN</t>
  </si>
  <si>
    <t>KGG_F61</t>
  </si>
  <si>
    <t>DT dịch vụ số KHDN</t>
  </si>
  <si>
    <t>KGG_F228</t>
  </si>
  <si>
    <t>Doanh thu dịch vụ Data trên di động trong tháng</t>
  </si>
  <si>
    <t xml:space="preserve">VIỄN CẢNH KHÁCH HÀNG </t>
  </si>
  <si>
    <t>Tăng trưởng thị phần các dịch vụ cốt lõi</t>
  </si>
  <si>
    <t>KGG_C11</t>
  </si>
  <si>
    <t>TB</t>
  </si>
  <si>
    <t>KGG_C12</t>
  </si>
  <si>
    <t>%</t>
  </si>
  <si>
    <t>Trong đó:</t>
  </si>
  <si>
    <t>P. ĐHNV</t>
  </si>
  <si>
    <t>KGG_C21</t>
  </si>
  <si>
    <t>Giảm tỷ lệ TB FiberVNN ngưng PSC/ TB PSC</t>
  </si>
  <si>
    <t>KGG_C22</t>
  </si>
  <si>
    <t>Giảm tỷ lệ TB MyTV ngưng PSC /TB PSC</t>
  </si>
  <si>
    <t>KGG_C41</t>
  </si>
  <si>
    <t>Độ hài lòng khách hàng</t>
  </si>
  <si>
    <t>PBH OL</t>
  </si>
  <si>
    <t>Thúc đẩy các chương trình trọng điểm</t>
  </si>
  <si>
    <t>KGG_C70</t>
  </si>
  <si>
    <t xml:space="preserve">Thực hiện chương trình thúc đẩy bán hàng KHCN </t>
  </si>
  <si>
    <t>Trong đó</t>
  </si>
  <si>
    <t>Tr.đ</t>
  </si>
  <si>
    <t>CT2:Doanh thu PTM trên kênh ĐUQ (phân kỳ gói CKD)</t>
  </si>
  <si>
    <t>CT3:Doanh thu TKC tăng thêm tập TBHH trên kênh điểm bán (không bao gồm dịch vụ VAS)</t>
  </si>
  <si>
    <t>CT4: Số lượng TB do điểm UQ PTM có tham gia gói data/ combo data (bao gồm NS quản lý kênh)</t>
  </si>
  <si>
    <t>CT5: Doanh thu TKC tăng thêm trên tập TBHH trên kênh nội bộ</t>
  </si>
  <si>
    <t xml:space="preserve"> </t>
  </si>
  <si>
    <r>
      <t xml:space="preserve">CT6: SL ĐUQ có PT thuê bao mới 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5TB</t>
    </r>
  </si>
  <si>
    <t>ĐUQ</t>
  </si>
  <si>
    <t>CT7: SL đổi sim 4G trong tập</t>
  </si>
  <si>
    <t>CT9: TB Mesh phát triển mới trong tháng</t>
  </si>
  <si>
    <t>CT10: TB Camera phát triển mới trong tháng</t>
  </si>
  <si>
    <t>CT11: PTM di động trả sau ghép gói Home Sành/chất</t>
  </si>
  <si>
    <t>KGG_C71</t>
  </si>
  <si>
    <t>Thực hiện chương trình thúc đẩy bán hàng KHDN (kênh trực tiếp và kênh Online)</t>
  </si>
  <si>
    <t>P.KHTCDN</t>
  </si>
  <si>
    <r>
      <rPr>
        <b/>
        <sz val="11"/>
        <rFont val="Times New Roman"/>
        <family val="1"/>
      </rPr>
      <t>CT1</t>
    </r>
    <r>
      <rPr>
        <sz val="11"/>
        <rFont val="Times New Roman"/>
        <family val="1"/>
      </rPr>
      <t>: Doanh thu One SME</t>
    </r>
  </si>
  <si>
    <r>
      <rPr>
        <b/>
        <sz val="11"/>
        <rFont val="Times New Roman"/>
        <family val="1"/>
      </rPr>
      <t>CT2</t>
    </r>
    <r>
      <rPr>
        <sz val="11"/>
        <rFont val="Times New Roman"/>
        <family val="1"/>
      </rPr>
      <t>: Sản lượng thuê bao Post</t>
    </r>
  </si>
  <si>
    <r>
      <rPr>
        <b/>
        <sz val="12"/>
        <rFont val="Times New Roman"/>
        <family val="1"/>
      </rPr>
      <t>CT3</t>
    </r>
    <r>
      <rPr>
        <sz val="12"/>
        <rFont val="Times New Roman"/>
        <family val="1"/>
      </rPr>
      <t>: Lũy kế DT Biên lai điện tử</t>
    </r>
  </si>
  <si>
    <r>
      <rPr>
        <b/>
        <sz val="11"/>
        <rFont val="Times New Roman"/>
        <family val="1"/>
      </rPr>
      <t>CT4:</t>
    </r>
    <r>
      <rPr>
        <sz val="11"/>
        <rFont val="Times New Roman"/>
        <family val="1"/>
      </rPr>
      <t xml:space="preserve"> DT Pharmacy + Homeclinic</t>
    </r>
  </si>
  <si>
    <r>
      <rPr>
        <b/>
        <sz val="11"/>
        <rFont val="Times New Roman"/>
        <family val="1"/>
      </rPr>
      <t>CT6:</t>
    </r>
    <r>
      <rPr>
        <sz val="11"/>
        <rFont val="Times New Roman"/>
        <family val="1"/>
      </rPr>
      <t xml:space="preserve"> Doanh thu Fiber lũy kế đến hết tháng đánh giá</t>
    </r>
  </si>
  <si>
    <r>
      <rPr>
        <b/>
        <sz val="11"/>
        <rFont val="Times New Roman"/>
        <family val="1"/>
      </rPr>
      <t>CT8</t>
    </r>
    <r>
      <rPr>
        <sz val="11"/>
        <rFont val="Times New Roman"/>
        <family val="1"/>
      </rPr>
      <t>: DT Smart CA phát sinh trong tháng</t>
    </r>
  </si>
  <si>
    <t>VIỄN CẢNH QUY TRÌNH NỘI BỘ</t>
  </si>
  <si>
    <t>KGG_I4</t>
  </si>
  <si>
    <t xml:space="preserve">Chương trình số hóa </t>
  </si>
  <si>
    <t>P ĐHNV</t>
  </si>
  <si>
    <t>Hoàn thiện hệ thống thanh toán online</t>
  </si>
  <si>
    <r>
      <rPr>
        <b/>
        <sz val="11"/>
        <rFont val="Times New Roman"/>
        <family val="1"/>
      </rPr>
      <t>CT1:</t>
    </r>
    <r>
      <rPr>
        <sz val="11"/>
        <rFont val="Times New Roman"/>
        <family val="1"/>
      </rPr>
      <t xml:space="preserve"> Doanh thu bán mệnh giá tiền nạp qua DCRS</t>
    </r>
  </si>
  <si>
    <r>
      <rPr>
        <b/>
        <sz val="11"/>
        <rFont val="Times New Roman"/>
        <family val="1"/>
      </rPr>
      <t xml:space="preserve"> CT2:</t>
    </r>
    <r>
      <rPr>
        <sz val="11"/>
        <rFont val="Times New Roman"/>
        <family val="1"/>
      </rPr>
      <t xml:space="preserve"> Thuê bao có SĐT liên hệ thanh toán cài MyVNPT PTM (BRCĐ/MYTV - DDTS)</t>
    </r>
  </si>
  <si>
    <r>
      <rPr>
        <b/>
        <sz val="11"/>
        <rFont val="Times New Roman"/>
        <family val="1"/>
      </rPr>
      <t>CT3</t>
    </r>
    <r>
      <rPr>
        <sz val="11"/>
        <rFont val="Times New Roman"/>
        <family val="1"/>
      </rPr>
      <t>: PTM VNPT Money có PSGD</t>
    </r>
  </si>
  <si>
    <t>Ví</t>
  </si>
  <si>
    <r>
      <rPr>
        <b/>
        <sz val="11"/>
        <rFont val="Times New Roman"/>
        <family val="1"/>
      </rPr>
      <t>CT4</t>
    </r>
    <r>
      <rPr>
        <sz val="11"/>
        <rFont val="Times New Roman"/>
        <family val="1"/>
      </rPr>
      <t>:Số lượng ví PTM thanh toán hoá đơn cho chính thuê bao KH</t>
    </r>
  </si>
  <si>
    <r>
      <rPr>
        <b/>
        <sz val="11"/>
        <rFont val="Times New Roman"/>
        <family val="1"/>
      </rPr>
      <t>CT5:</t>
    </r>
    <r>
      <rPr>
        <sz val="11"/>
        <rFont val="Times New Roman"/>
        <family val="1"/>
      </rPr>
      <t xml:space="preserve"> Số hoá thu cước qua VNPT Money (dòng tiền thanh toán hoá đơn VNPT, TT đơn hàng qua ví VNPT Money)</t>
    </r>
  </si>
  <si>
    <r>
      <rPr>
        <b/>
        <sz val="11"/>
        <rFont val="Times New Roman"/>
        <family val="1"/>
      </rPr>
      <t>CT6:</t>
    </r>
    <r>
      <rPr>
        <sz val="11"/>
        <rFont val="Times New Roman"/>
        <family val="1"/>
      </rPr>
      <t xml:space="preserve"> Doanh thu BRCĐ PTM kênh Online (DT phân kỳ)</t>
    </r>
  </si>
  <si>
    <r>
      <t>CT7</t>
    </r>
    <r>
      <rPr>
        <sz val="11"/>
        <rFont val="Times New Roman"/>
        <family val="1"/>
      </rPr>
      <t>: Doanh thu Di động (TT,TS) PTM qua kênh Online (DT phân kỳ)</t>
    </r>
  </si>
  <si>
    <r>
      <t>CT8:</t>
    </r>
    <r>
      <rPr>
        <sz val="11"/>
        <rFont val="Times New Roman"/>
        <family val="1"/>
      </rPr>
      <t xml:space="preserve"> Sản lượng MyTVOTT PTM kênh Online</t>
    </r>
  </si>
  <si>
    <t>Nâng cao chất lương công tác thu nợ</t>
  </si>
  <si>
    <t>KGG_I61</t>
  </si>
  <si>
    <t>Tỷ lệ thu cước phát sinh tháng</t>
  </si>
  <si>
    <t>KGG_I62</t>
  </si>
  <si>
    <t>Tỷ lệ thu cước không dùng nhân công</t>
  </si>
  <si>
    <t>Hoàn thiện hệ thống kiểm soát nội bộ</t>
  </si>
  <si>
    <t>KGG_L2</t>
  </si>
  <si>
    <t>Mức độ tuân thủ quy trình, quy định tác nghiệp, kỷ luật báo cáo</t>
  </si>
  <si>
    <t>Các PCN</t>
  </si>
  <si>
    <t>Thuê bao MyTV phát triển mới trên nền FiberVNN hiện hữu</t>
  </si>
  <si>
    <t>Tỷ lệ Mobile Money và MyVNPT trên TB PTM di động TT/TS, BR, MyTV (có PS giao dịch)</t>
  </si>
  <si>
    <t>Thực hiện quy trình, quy định, kỷ luật báo cáo</t>
  </si>
  <si>
    <t>TỔNG VIỄN CẢNH</t>
  </si>
  <si>
    <t>Điểm BSC Tháng 7/2024</t>
  </si>
  <si>
    <t>MĐHT  theo % tháng 7/2024</t>
  </si>
  <si>
    <t>TB băng rộng thực tăng tháng 7/2024</t>
  </si>
  <si>
    <t>TB MyTV thực tăng tháng 7/2024</t>
  </si>
  <si>
    <t>TB MyTV Fix PSC thực tăng T7/2024</t>
  </si>
  <si>
    <t>TB App MyTV Mobile PSC thực tăng T7/2024</t>
  </si>
  <si>
    <t>CT1: Doanh thu bán gói trên tập TB PTM (phân kỳ gói CKD) trên kênh nội bộ + kit bundle du lịch (không bao gồm kết quả trên kênh digishop web)</t>
  </si>
  <si>
    <t>CT8: Sản lượng thuê bao PTM đăng ký gói data/ combo ≥ 49k trên kênh nội bộ (không bao gồm NS quản lý kênh)</t>
  </si>
  <si>
    <r>
      <rPr>
        <b/>
        <sz val="11"/>
        <rFont val="Times New Roman"/>
        <family val="1"/>
      </rPr>
      <t>CT5:</t>
    </r>
    <r>
      <rPr>
        <sz val="11"/>
        <rFont val="Times New Roman"/>
        <family val="1"/>
      </rPr>
      <t xml:space="preserve"> DT Lũy kế HĐĐT (Invoice+Eticket+HDDT MTT)</t>
    </r>
  </si>
  <si>
    <r>
      <rPr>
        <b/>
        <sz val="11"/>
        <rFont val="Times New Roman"/>
        <family val="1"/>
      </rPr>
      <t>CT7</t>
    </r>
    <r>
      <rPr>
        <sz val="11"/>
        <rFont val="Times New Roman"/>
        <family val="1"/>
      </rPr>
      <t>: Cập nhật bổ sung hồ sơ CA/SmartCA lên hệ thống oneBSS theo VB số 1102/VNP-TTKD-KG-KHTCDN</t>
    </r>
  </si>
  <si>
    <r>
      <rPr>
        <b/>
        <sz val="11"/>
        <rFont val="Times New Roman"/>
        <family val="1"/>
      </rPr>
      <t>CT9</t>
    </r>
    <r>
      <rPr>
        <sz val="11"/>
        <rFont val="Times New Roman"/>
        <family val="1"/>
      </rPr>
      <t>: Phát triển KH/TB SmartCA</t>
    </r>
  </si>
  <si>
    <r>
      <rPr>
        <b/>
        <sz val="11"/>
        <rFont val="Times New Roman"/>
        <family val="1"/>
      </rPr>
      <t>CT10:</t>
    </r>
    <r>
      <rPr>
        <sz val="11"/>
        <rFont val="Times New Roman"/>
        <family val="1"/>
      </rPr>
      <t xml:space="preserve">  Phát triển KH/TB số lĩnh vực Giáo dục lũy kế đến hết tháng đánh giá (điểm quy đổi)</t>
    </r>
  </si>
  <si>
    <r>
      <rPr>
        <b/>
        <sz val="11"/>
        <rFont val="Times New Roman"/>
        <family val="1"/>
      </rPr>
      <t>CT11:</t>
    </r>
    <r>
      <rPr>
        <sz val="11"/>
        <rFont val="Times New Roman"/>
        <family val="1"/>
      </rPr>
      <t xml:space="preserve"> Kinh doanh thiết bị phần cứng</t>
    </r>
  </si>
  <si>
    <r>
      <t>CT9:</t>
    </r>
    <r>
      <rPr>
        <sz val="11"/>
        <rFont val="Times New Roman"/>
        <family val="1"/>
      </rPr>
      <t xml:space="preserve"> Tỷ lệ khách hàng thanh toán hóa đơn cước trả sau không nhân công</t>
    </r>
  </si>
  <si>
    <t>Cộng điểm vượt kế hoạch thực tăng Băn rộng trong tháng</t>
  </si>
  <si>
    <t>Cộng điểm vượt kế hoạch thực tăng MyTV trong tháng</t>
  </si>
</sst>
</file>

<file path=xl/styles.xml><?xml version="1.0" encoding="utf-8"?>
<styleSheet xmlns="http://schemas.openxmlformats.org/spreadsheetml/2006/main">
  <numFmts count="18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\$#,##0\ ;\(\$#,##0\)"/>
    <numFmt numFmtId="168" formatCode="#,##0\ &quot;$&quot;_);[Red]\(#,##0\ &quot;$&quot;\)"/>
    <numFmt numFmtId="169" formatCode="&quot;$&quot;###,0&quot;.&quot;00_);[Red]\(&quot;$&quot;###,0&quot;.&quot;00\)"/>
    <numFmt numFmtId="170" formatCode="0.00_)"/>
    <numFmt numFmtId="171" formatCode="&quot;\&quot;#,##0.00;[Red]&quot;\&quot;\-#,##0.00"/>
    <numFmt numFmtId="172" formatCode="&quot;\&quot;#,##0;[Red]&quot;\&quot;\-#,##0"/>
    <numFmt numFmtId="173" formatCode="0.0%"/>
    <numFmt numFmtId="174" formatCode="#,##0.0"/>
    <numFmt numFmtId="175" formatCode="_(* #,##0_);_(* \(#,##0\);_(* &quot;-&quot;??_);_(@_)"/>
    <numFmt numFmtId="176" formatCode="_-* #,##0.0_-;\-* #,##0.0_-;_-* &quot;-&quot;_-;_-@_-"/>
    <numFmt numFmtId="177" formatCode="#,##0.0_);\(#,##0.0\)"/>
    <numFmt numFmtId="178" formatCode="0.0"/>
    <numFmt numFmtId="179" formatCode="_-* #,##0_-;\-* #,##0_-;_-* &quot;-&quot;_-;_-@_-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name val="Times New Roman"/>
      <family val="1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name val="VNI-Times"/>
    </font>
    <font>
      <sz val="12"/>
      <name val="Arial"/>
      <family val="2"/>
    </font>
    <font>
      <sz val="10"/>
      <name val=".VnTime"/>
      <family val="2"/>
    </font>
    <font>
      <sz val="12"/>
      <name val=".VnTime"/>
      <family val="2"/>
    </font>
    <font>
      <sz val="11"/>
      <color indexed="8"/>
      <name val="Arial"/>
      <family val="2"/>
    </font>
    <font>
      <sz val="9"/>
      <color indexed="8"/>
      <name val="Segoe UI Semilight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30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b/>
      <i/>
      <sz val="16"/>
      <name val="Helv"/>
    </font>
    <font>
      <sz val="14"/>
      <name val="System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name val="Symbol"/>
      <family val="1"/>
      <charset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2"/>
      <color indexed="8"/>
      <name val="Times New Roman"/>
      <family val="1"/>
    </font>
    <font>
      <sz val="9"/>
      <color indexed="8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sz val="12"/>
      <color theme="1"/>
      <name val="Times New Roman"/>
      <family val="1"/>
    </font>
    <font>
      <i/>
      <sz val="10"/>
      <color theme="1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12"/>
      <name val="Times New Roman"/>
      <family val="1"/>
    </font>
    <font>
      <sz val="12"/>
      <color theme="1"/>
      <name val="Times Roman"/>
      <charset val="163"/>
    </font>
    <font>
      <sz val="11"/>
      <color theme="1"/>
      <name val="Times Roman"/>
      <charset val="163"/>
    </font>
    <font>
      <b/>
      <i/>
      <sz val="10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52">
    <xf numFmtId="0" fontId="0" fillId="0" borderId="0"/>
    <xf numFmtId="165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10" fontId="40" fillId="0" borderId="0" applyFon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protection locked="0"/>
    </xf>
    <xf numFmtId="0" fontId="46" fillId="2" borderId="0"/>
    <xf numFmtId="0" fontId="47" fillId="2" borderId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9" fillId="2" borderId="0"/>
    <xf numFmtId="0" fontId="50" fillId="0" borderId="0">
      <alignment wrapText="1"/>
    </xf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2" fillId="0" borderId="0"/>
    <xf numFmtId="0" fontId="54" fillId="21" borderId="1" applyNumberFormat="0" applyAlignment="0" applyProtection="0"/>
    <xf numFmtId="0" fontId="54" fillId="21" borderId="1" applyNumberFormat="0" applyAlignment="0" applyProtection="0"/>
    <xf numFmtId="0" fontId="55" fillId="0" borderId="0"/>
    <xf numFmtId="0" fontId="56" fillId="22" borderId="2" applyNumberFormat="0" applyAlignment="0" applyProtection="0"/>
    <xf numFmtId="0" fontId="56" fillId="22" borderId="2" applyNumberFormat="0" applyAlignment="0" applyProtection="0"/>
    <xf numFmtId="0" fontId="57" fillId="0" borderId="3"/>
    <xf numFmtId="43" fontId="8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38" fontId="65" fillId="23" borderId="0" applyNumberFormat="0" applyBorder="0" applyAlignment="0" applyProtection="0"/>
    <xf numFmtId="0" fontId="66" fillId="0" borderId="0">
      <alignment horizontal="left"/>
    </xf>
    <xf numFmtId="0" fontId="67" fillId="0" borderId="4" applyNumberFormat="0" applyAlignment="0" applyProtection="0">
      <alignment horizontal="left" vertical="center"/>
    </xf>
    <xf numFmtId="0" fontId="67" fillId="0" borderId="5">
      <alignment horizontal="left" vertical="center"/>
    </xf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70" fillId="0" borderId="8" applyNumberFormat="0" applyFill="0" applyAlignment="0" applyProtection="0"/>
    <xf numFmtId="0" fontId="70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Protection="0"/>
    <xf numFmtId="0" fontId="72" fillId="8" borderId="1" applyNumberFormat="0" applyAlignment="0" applyProtection="0"/>
    <xf numFmtId="10" fontId="65" fillId="23" borderId="3" applyNumberFormat="0" applyBorder="0" applyAlignment="0" applyProtection="0"/>
    <xf numFmtId="0" fontId="72" fillId="8" borderId="1" applyNumberFormat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74" fillId="0" borderId="1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0" fontId="58" fillId="0" borderId="0" applyNumberFormat="0" applyFont="0" applyFill="0" applyAlignment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170" fontId="76" fillId="0" borderId="0"/>
    <xf numFmtId="0" fontId="40" fillId="0" borderId="0"/>
    <xf numFmtId="0" fontId="59" fillId="0" borderId="0"/>
    <xf numFmtId="0" fontId="40" fillId="0" borderId="0"/>
    <xf numFmtId="0" fontId="90" fillId="0" borderId="0"/>
    <xf numFmtId="0" fontId="57" fillId="0" borderId="0"/>
    <xf numFmtId="0" fontId="5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8" fillId="0" borderId="0"/>
    <xf numFmtId="0" fontId="48" fillId="0" borderId="0"/>
    <xf numFmtId="0" fontId="89" fillId="0" borderId="0"/>
    <xf numFmtId="0" fontId="90" fillId="0" borderId="0"/>
    <xf numFmtId="0" fontId="90" fillId="0" borderId="0"/>
    <xf numFmtId="0" fontId="90" fillId="0" borderId="0"/>
    <xf numFmtId="0" fontId="48" fillId="0" borderId="0"/>
    <xf numFmtId="0" fontId="40" fillId="0" borderId="0"/>
    <xf numFmtId="0" fontId="48" fillId="0" borderId="0"/>
    <xf numFmtId="0" fontId="93" fillId="0" borderId="0"/>
    <xf numFmtId="0" fontId="48" fillId="0" borderId="0"/>
    <xf numFmtId="0" fontId="48" fillId="0" borderId="0"/>
    <xf numFmtId="0" fontId="93" fillId="0" borderId="0"/>
    <xf numFmtId="0" fontId="48" fillId="0" borderId="0"/>
    <xf numFmtId="0" fontId="40" fillId="0" borderId="0"/>
    <xf numFmtId="0" fontId="40" fillId="0" borderId="0"/>
    <xf numFmtId="0" fontId="48" fillId="25" borderId="11" applyNumberFormat="0" applyFont="0" applyAlignment="0" applyProtection="0"/>
    <xf numFmtId="0" fontId="59" fillId="25" borderId="11" applyNumberFormat="0" applyFont="0" applyAlignment="0" applyProtection="0"/>
    <xf numFmtId="3" fontId="77" fillId="0" borderId="0" applyFont="0" applyFill="0" applyBorder="0" applyAlignment="0" applyProtection="0"/>
    <xf numFmtId="0" fontId="78" fillId="21" borderId="12" applyNumberFormat="0" applyAlignment="0" applyProtection="0"/>
    <xf numFmtId="0" fontId="78" fillId="21" borderId="12" applyNumberFormat="0" applyAlignment="0" applyProtection="0"/>
    <xf numFmtId="10" fontId="4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79" fillId="0" borderId="0">
      <alignment vertical="top"/>
    </xf>
    <xf numFmtId="0" fontId="74" fillId="0" borderId="0"/>
    <xf numFmtId="0" fontId="8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10" fontId="40" fillId="0" borderId="0" applyFont="0" applyFill="0" applyBorder="0" applyAlignment="0" applyProtection="0"/>
    <xf numFmtId="0" fontId="85" fillId="0" borderId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86" fillId="0" borderId="0" applyFont="0" applyFill="0" applyBorder="0" applyAlignment="0" applyProtection="0"/>
    <xf numFmtId="172" fontId="86" fillId="0" borderId="0" applyFont="0" applyFill="0" applyBorder="0" applyAlignment="0" applyProtection="0"/>
    <xf numFmtId="0" fontId="87" fillId="0" borderId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0" fontId="5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41" fontId="32" fillId="0" borderId="0" applyFont="0" applyFill="0" applyBorder="0" applyAlignment="0" applyProtection="0"/>
    <xf numFmtId="0" fontId="31" fillId="0" borderId="0"/>
    <xf numFmtId="0" fontId="31" fillId="0" borderId="0"/>
    <xf numFmtId="41" fontId="31" fillId="0" borderId="0" applyFont="0" applyFill="0" applyBorder="0" applyAlignment="0" applyProtection="0"/>
    <xf numFmtId="0" fontId="30" fillId="0" borderId="0"/>
    <xf numFmtId="0" fontId="30" fillId="0" borderId="0"/>
    <xf numFmtId="41" fontId="30" fillId="0" borderId="0" applyFont="0" applyFill="0" applyBorder="0" applyAlignment="0" applyProtection="0"/>
    <xf numFmtId="0" fontId="29" fillId="0" borderId="0"/>
    <xf numFmtId="0" fontId="29" fillId="0" borderId="0"/>
    <xf numFmtId="41" fontId="29" fillId="0" borderId="0" applyFont="0" applyFill="0" applyBorder="0" applyAlignment="0" applyProtection="0"/>
    <xf numFmtId="0" fontId="28" fillId="0" borderId="0"/>
    <xf numFmtId="0" fontId="28" fillId="0" borderId="0"/>
    <xf numFmtId="41" fontId="28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0" fontId="26" fillId="0" borderId="0"/>
    <xf numFmtId="0" fontId="26" fillId="0" borderId="0"/>
    <xf numFmtId="41" fontId="26" fillId="0" borderId="0" applyFont="0" applyFill="0" applyBorder="0" applyAlignment="0" applyProtection="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0" fontId="24" fillId="0" borderId="0"/>
    <xf numFmtId="0" fontId="24" fillId="0" borderId="0"/>
    <xf numFmtId="41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41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1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1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1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1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1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1" fontId="1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0" fontId="15" fillId="0" borderId="0"/>
    <xf numFmtId="0" fontId="15" fillId="0" borderId="0"/>
    <xf numFmtId="41" fontId="15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41" fontId="13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41" fontId="11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41" fontId="9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3" fillId="0" borderId="0"/>
    <xf numFmtId="0" fontId="57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48" fillId="0" borderId="0"/>
    <xf numFmtId="0" fontId="48" fillId="0" borderId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354">
    <xf numFmtId="0" fontId="0" fillId="0" borderId="0" xfId="0"/>
    <xf numFmtId="4" fontId="95" fillId="23" borderId="0" xfId="171" applyNumberFormat="1" applyFont="1" applyFill="1" applyAlignment="1">
      <alignment horizontal="center" vertical="center"/>
    </xf>
    <xf numFmtId="9" fontId="95" fillId="23" borderId="0" xfId="178" applyFont="1" applyFill="1" applyAlignment="1">
      <alignment vertical="center"/>
    </xf>
    <xf numFmtId="4" fontId="95" fillId="23" borderId="0" xfId="171" applyNumberFormat="1" applyFont="1" applyFill="1" applyBorder="1" applyAlignment="1">
      <alignment horizontal="center" vertical="center"/>
    </xf>
    <xf numFmtId="9" fontId="102" fillId="0" borderId="3" xfId="172" applyNumberFormat="1" applyFont="1" applyFill="1" applyBorder="1" applyAlignment="1">
      <alignment horizontal="center" vertical="center" wrapText="1"/>
    </xf>
    <xf numFmtId="1" fontId="102" fillId="0" borderId="3" xfId="171" applyNumberFormat="1" applyFont="1" applyFill="1" applyBorder="1" applyAlignment="1">
      <alignment horizontal="center" vertical="center" wrapText="1"/>
    </xf>
    <xf numFmtId="173" fontId="102" fillId="0" borderId="3" xfId="171" applyNumberFormat="1" applyFont="1" applyFill="1" applyBorder="1" applyAlignment="1">
      <alignment horizontal="center" vertical="center" wrapText="1"/>
    </xf>
    <xf numFmtId="10" fontId="102" fillId="0" borderId="3" xfId="171" applyNumberFormat="1" applyFont="1" applyFill="1" applyBorder="1" applyAlignment="1">
      <alignment horizontal="center" vertical="center" wrapText="1"/>
    </xf>
    <xf numFmtId="38" fontId="104" fillId="0" borderId="3" xfId="93" applyNumberFormat="1" applyFont="1" applyFill="1" applyBorder="1" applyAlignment="1" applyProtection="1">
      <alignment horizontal="center" vertical="center"/>
      <protection locked="0"/>
    </xf>
    <xf numFmtId="38" fontId="104" fillId="0" borderId="3" xfId="93" applyNumberFormat="1" applyFont="1" applyFill="1" applyBorder="1" applyAlignment="1" applyProtection="1">
      <alignment vertical="center"/>
      <protection locked="0"/>
    </xf>
    <xf numFmtId="2" fontId="104" fillId="0" borderId="3" xfId="171" applyNumberFormat="1" applyFont="1" applyFill="1" applyBorder="1" applyAlignment="1">
      <alignment horizontal="center" vertical="center" wrapText="1"/>
    </xf>
    <xf numFmtId="4" fontId="106" fillId="0" borderId="3" xfId="178" applyNumberFormat="1" applyFont="1" applyFill="1" applyBorder="1" applyAlignment="1">
      <alignment horizontal="center" vertical="center" wrapText="1"/>
    </xf>
    <xf numFmtId="3" fontId="106" fillId="0" borderId="3" xfId="330" applyNumberFormat="1" applyFont="1" applyFill="1" applyBorder="1" applyAlignment="1" applyProtection="1">
      <alignment horizontal="right" vertical="center"/>
      <protection locked="0"/>
    </xf>
    <xf numFmtId="2" fontId="106" fillId="0" borderId="3" xfId="171" applyNumberFormat="1" applyFont="1" applyFill="1" applyBorder="1" applyAlignment="1">
      <alignment horizontal="center" vertical="center" wrapText="1"/>
    </xf>
    <xf numFmtId="2" fontId="106" fillId="26" borderId="3" xfId="92" applyNumberFormat="1" applyFont="1" applyFill="1" applyBorder="1" applyAlignment="1">
      <alignment horizontal="center" vertical="center" wrapText="1"/>
    </xf>
    <xf numFmtId="4" fontId="106" fillId="0" borderId="3" xfId="171" applyNumberFormat="1" applyFont="1" applyFill="1" applyBorder="1" applyAlignment="1">
      <alignment horizontal="center" vertical="center" wrapText="1"/>
    </xf>
    <xf numFmtId="10" fontId="106" fillId="0" borderId="3" xfId="171" applyNumberFormat="1" applyFont="1" applyFill="1" applyBorder="1" applyAlignment="1">
      <alignment horizontal="center" vertical="center" wrapText="1"/>
    </xf>
    <xf numFmtId="173" fontId="106" fillId="0" borderId="3" xfId="171" applyNumberFormat="1" applyFont="1" applyFill="1" applyBorder="1" applyAlignment="1">
      <alignment horizontal="center" vertical="center" wrapText="1"/>
    </xf>
    <xf numFmtId="4" fontId="106" fillId="0" borderId="3" xfId="172" applyNumberFormat="1" applyFont="1" applyFill="1" applyBorder="1" applyAlignment="1">
      <alignment horizontal="center" vertical="center" wrapText="1"/>
    </xf>
    <xf numFmtId="173" fontId="106" fillId="0" borderId="3" xfId="172" applyNumberFormat="1" applyFont="1" applyFill="1" applyBorder="1" applyAlignment="1">
      <alignment horizontal="center" vertical="center" wrapText="1"/>
    </xf>
    <xf numFmtId="9" fontId="106" fillId="0" borderId="3" xfId="178" applyFont="1" applyFill="1" applyBorder="1" applyAlignment="1">
      <alignment horizontal="center" vertical="center" wrapText="1"/>
    </xf>
    <xf numFmtId="9" fontId="106" fillId="0" borderId="3" xfId="172" applyNumberFormat="1" applyFont="1" applyFill="1" applyBorder="1" applyAlignment="1">
      <alignment horizontal="center" vertical="center" wrapText="1"/>
    </xf>
    <xf numFmtId="2" fontId="107" fillId="0" borderId="3" xfId="92" applyNumberFormat="1" applyFont="1" applyFill="1" applyBorder="1" applyAlignment="1">
      <alignment horizontal="center" vertical="center" wrapText="1"/>
    </xf>
    <xf numFmtId="9" fontId="106" fillId="0" borderId="3" xfId="173" applyFont="1" applyFill="1" applyBorder="1" applyAlignment="1" applyProtection="1">
      <alignment vertical="center"/>
      <protection locked="0"/>
    </xf>
    <xf numFmtId="9" fontId="106" fillId="0" borderId="3" xfId="173" applyFont="1" applyFill="1" applyBorder="1" applyAlignment="1" applyProtection="1">
      <alignment horizontal="center" vertical="center"/>
      <protection locked="0"/>
    </xf>
    <xf numFmtId="3" fontId="106" fillId="0" borderId="3" xfId="330" applyNumberFormat="1" applyFont="1" applyFill="1" applyBorder="1" applyAlignment="1" applyProtection="1">
      <alignment horizontal="center" vertical="center"/>
      <protection locked="0"/>
    </xf>
    <xf numFmtId="174" fontId="106" fillId="0" borderId="3" xfId="330" applyNumberFormat="1" applyFont="1" applyFill="1" applyBorder="1" applyAlignment="1" applyProtection="1">
      <alignment horizontal="center" vertical="center"/>
      <protection locked="0"/>
    </xf>
    <xf numFmtId="4" fontId="106" fillId="0" borderId="3" xfId="97" applyNumberFormat="1" applyFont="1" applyFill="1" applyBorder="1" applyAlignment="1">
      <alignment horizontal="center" vertical="center" wrapText="1"/>
    </xf>
    <xf numFmtId="10" fontId="106" fillId="0" borderId="3" xfId="330" applyNumberFormat="1" applyFont="1" applyFill="1" applyBorder="1" applyAlignment="1" applyProtection="1">
      <alignment horizontal="center" vertical="center"/>
      <protection locked="0"/>
    </xf>
    <xf numFmtId="39" fontId="106" fillId="0" borderId="3" xfId="80" applyNumberFormat="1" applyFont="1" applyFill="1" applyBorder="1" applyAlignment="1">
      <alignment vertical="center"/>
    </xf>
    <xf numFmtId="174" fontId="106" fillId="27" borderId="3" xfId="330" applyNumberFormat="1" applyFont="1" applyFill="1" applyBorder="1" applyAlignment="1" applyProtection="1">
      <alignment horizontal="center" vertical="center"/>
      <protection locked="0"/>
    </xf>
    <xf numFmtId="9" fontId="106" fillId="0" borderId="3" xfId="172" applyFont="1" applyFill="1" applyBorder="1" applyAlignment="1" applyProtection="1">
      <alignment horizontal="center" vertical="center"/>
      <protection locked="0"/>
    </xf>
    <xf numFmtId="0" fontId="106" fillId="0" borderId="3" xfId="162" applyFont="1" applyFill="1" applyBorder="1" applyAlignment="1">
      <alignment vertical="top" wrapText="1"/>
    </xf>
    <xf numFmtId="0" fontId="106" fillId="26" borderId="3" xfId="162" applyFont="1" applyFill="1" applyBorder="1" applyAlignment="1">
      <alignment vertical="top" wrapText="1"/>
    </xf>
    <xf numFmtId="175" fontId="106" fillId="0" borderId="3" xfId="80" applyNumberFormat="1" applyFont="1" applyFill="1" applyBorder="1" applyAlignment="1">
      <alignment horizontal="center" vertical="center"/>
    </xf>
    <xf numFmtId="2" fontId="110" fillId="0" borderId="3" xfId="92" applyNumberFormat="1" applyFont="1" applyFill="1" applyBorder="1" applyAlignment="1">
      <alignment horizontal="center" vertical="center" wrapText="1"/>
    </xf>
    <xf numFmtId="9" fontId="108" fillId="0" borderId="3" xfId="173" applyFont="1" applyFill="1" applyBorder="1" applyAlignment="1" applyProtection="1">
      <alignment horizontal="center" vertical="center"/>
      <protection locked="0"/>
    </xf>
    <xf numFmtId="177" fontId="106" fillId="0" borderId="3" xfId="80" applyNumberFormat="1" applyFont="1" applyFill="1" applyBorder="1" applyAlignment="1">
      <alignment horizontal="center" vertical="center"/>
    </xf>
    <xf numFmtId="9" fontId="108" fillId="0" borderId="5" xfId="173" applyFont="1" applyFill="1" applyBorder="1" applyAlignment="1" applyProtection="1">
      <alignment horizontal="center" vertical="center"/>
      <protection locked="0"/>
    </xf>
    <xf numFmtId="9" fontId="104" fillId="0" borderId="3" xfId="172" applyNumberFormat="1" applyFont="1" applyFill="1" applyBorder="1" applyAlignment="1">
      <alignment horizontal="center" vertical="center" wrapText="1"/>
    </xf>
    <xf numFmtId="174" fontId="104" fillId="0" borderId="3" xfId="330" applyNumberFormat="1" applyFont="1" applyFill="1" applyBorder="1" applyAlignment="1" applyProtection="1">
      <alignment horizontal="center" vertical="center"/>
      <protection locked="0"/>
    </xf>
    <xf numFmtId="1" fontId="104" fillId="0" borderId="3" xfId="172" applyNumberFormat="1" applyFont="1" applyFill="1" applyBorder="1" applyAlignment="1">
      <alignment horizontal="center" vertical="center" wrapText="1"/>
    </xf>
    <xf numFmtId="4" fontId="104" fillId="0" borderId="3" xfId="172" applyNumberFormat="1" applyFont="1" applyFill="1" applyBorder="1" applyAlignment="1">
      <alignment horizontal="center" vertical="center" wrapText="1"/>
    </xf>
    <xf numFmtId="10" fontId="104" fillId="0" borderId="3" xfId="172" applyNumberFormat="1" applyFont="1" applyFill="1" applyBorder="1" applyAlignment="1">
      <alignment horizontal="center" vertical="center" wrapText="1"/>
    </xf>
    <xf numFmtId="1" fontId="106" fillId="0" borderId="3" xfId="173" applyNumberFormat="1" applyFont="1" applyFill="1" applyBorder="1" applyAlignment="1" applyProtection="1">
      <alignment horizontal="center" vertical="center"/>
      <protection locked="0"/>
    </xf>
    <xf numFmtId="9" fontId="106" fillId="26" borderId="3" xfId="173" applyFont="1" applyFill="1" applyBorder="1" applyAlignment="1" applyProtection="1">
      <alignment horizontal="center" vertical="center"/>
      <protection locked="0"/>
    </xf>
    <xf numFmtId="0" fontId="104" fillId="26" borderId="3" xfId="162" applyFont="1" applyFill="1" applyBorder="1" applyAlignment="1">
      <alignment vertical="top" wrapText="1"/>
    </xf>
    <xf numFmtId="0" fontId="104" fillId="0" borderId="3" xfId="162" applyFont="1" applyFill="1" applyBorder="1" applyAlignment="1">
      <alignment vertical="top" wrapText="1"/>
    </xf>
    <xf numFmtId="9" fontId="106" fillId="0" borderId="3" xfId="174" applyFont="1" applyFill="1" applyBorder="1" applyAlignment="1" applyProtection="1">
      <alignment horizontal="center" vertical="center"/>
      <protection locked="0"/>
    </xf>
    <xf numFmtId="9" fontId="114" fillId="0" borderId="3" xfId="172" applyNumberFormat="1" applyFont="1" applyFill="1" applyBorder="1" applyAlignment="1">
      <alignment horizontal="center" vertical="center"/>
    </xf>
    <xf numFmtId="3" fontId="114" fillId="0" borderId="3" xfId="172" applyNumberFormat="1" applyFont="1" applyFill="1" applyBorder="1" applyAlignment="1">
      <alignment horizontal="center" vertical="center"/>
    </xf>
    <xf numFmtId="4" fontId="114" fillId="0" borderId="3" xfId="172" applyNumberFormat="1" applyFont="1" applyFill="1" applyBorder="1" applyAlignment="1">
      <alignment horizontal="center" vertical="center"/>
    </xf>
    <xf numFmtId="10" fontId="114" fillId="0" borderId="3" xfId="172" applyNumberFormat="1" applyFont="1" applyFill="1" applyBorder="1" applyAlignment="1">
      <alignment horizontal="center" vertical="center"/>
    </xf>
    <xf numFmtId="173" fontId="114" fillId="0" borderId="3" xfId="172" applyNumberFormat="1" applyFont="1" applyFill="1" applyBorder="1" applyAlignment="1">
      <alignment horizontal="center" vertical="center"/>
    </xf>
    <xf numFmtId="0" fontId="94" fillId="0" borderId="0" xfId="335" applyFont="1" applyFill="1" applyAlignment="1">
      <alignment vertical="center" wrapText="1"/>
    </xf>
    <xf numFmtId="0" fontId="95" fillId="23" borderId="0" xfId="335" applyFont="1" applyFill="1" applyAlignment="1">
      <alignment vertical="center"/>
    </xf>
    <xf numFmtId="0" fontId="96" fillId="0" borderId="0" xfId="335" applyFont="1" applyFill="1" applyAlignment="1">
      <alignment vertical="center" wrapText="1"/>
    </xf>
    <xf numFmtId="0" fontId="96" fillId="23" borderId="0" xfId="335" applyFont="1" applyFill="1" applyAlignment="1">
      <alignment vertical="center" wrapText="1"/>
    </xf>
    <xf numFmtId="0" fontId="94" fillId="23" borderId="0" xfId="335" applyFont="1" applyFill="1" applyAlignment="1">
      <alignment vertical="center" wrapText="1"/>
    </xf>
    <xf numFmtId="0" fontId="95" fillId="23" borderId="0" xfId="335" applyFont="1" applyFill="1" applyAlignment="1">
      <alignment horizontal="center" vertical="center"/>
    </xf>
    <xf numFmtId="9" fontId="95" fillId="23" borderId="0" xfId="335" applyNumberFormat="1" applyFont="1" applyFill="1" applyAlignment="1">
      <alignment horizontal="center" vertical="center"/>
    </xf>
    <xf numFmtId="0" fontId="97" fillId="23" borderId="0" xfId="335" applyFont="1" applyFill="1" applyAlignment="1">
      <alignment vertical="center"/>
    </xf>
    <xf numFmtId="0" fontId="94" fillId="0" borderId="0" xfId="335" applyFont="1" applyFill="1" applyAlignment="1">
      <alignment horizontal="center" vertical="center" wrapText="1"/>
    </xf>
    <xf numFmtId="0" fontId="94" fillId="23" borderId="0" xfId="335" applyFont="1" applyFill="1" applyAlignment="1">
      <alignment horizontal="left" vertical="center" wrapText="1"/>
    </xf>
    <xf numFmtId="0" fontId="98" fillId="23" borderId="0" xfId="335" applyFont="1" applyFill="1" applyBorder="1" applyAlignment="1">
      <alignment vertical="center"/>
    </xf>
    <xf numFmtId="0" fontId="100" fillId="23" borderId="0" xfId="335" applyFont="1" applyFill="1" applyAlignment="1">
      <alignment vertical="center"/>
    </xf>
    <xf numFmtId="0" fontId="97" fillId="23" borderId="0" xfId="335" applyFont="1" applyFill="1" applyBorder="1" applyAlignment="1">
      <alignment horizontal="center" vertical="center"/>
    </xf>
    <xf numFmtId="0" fontId="97" fillId="0" borderId="0" xfId="335" applyFont="1" applyFill="1" applyBorder="1" applyAlignment="1">
      <alignment horizontal="center" vertical="center"/>
    </xf>
    <xf numFmtId="0" fontId="97" fillId="23" borderId="0" xfId="335" applyFont="1" applyFill="1" applyBorder="1" applyAlignment="1">
      <alignment horizontal="left" vertical="center"/>
    </xf>
    <xf numFmtId="0" fontId="97" fillId="23" borderId="0" xfId="335" applyFont="1" applyFill="1" applyBorder="1" applyAlignment="1">
      <alignment horizontal="right" vertical="center"/>
    </xf>
    <xf numFmtId="9" fontId="97" fillId="23" borderId="0" xfId="335" applyNumberFormat="1" applyFont="1" applyFill="1" applyBorder="1" applyAlignment="1">
      <alignment horizontal="center" vertical="center"/>
    </xf>
    <xf numFmtId="0" fontId="102" fillId="0" borderId="3" xfId="335" applyFont="1" applyFill="1" applyBorder="1" applyAlignment="1">
      <alignment horizontal="center" vertical="center" wrapText="1"/>
    </xf>
    <xf numFmtId="0" fontId="102" fillId="0" borderId="3" xfId="335" applyFont="1" applyFill="1" applyBorder="1" applyAlignment="1">
      <alignment horizontal="left" vertical="center" wrapText="1"/>
    </xf>
    <xf numFmtId="1" fontId="102" fillId="0" borderId="3" xfId="335" applyNumberFormat="1" applyFont="1" applyFill="1" applyBorder="1" applyAlignment="1">
      <alignment horizontal="center" vertical="center" wrapText="1"/>
    </xf>
    <xf numFmtId="10" fontId="102" fillId="0" borderId="3" xfId="335" applyNumberFormat="1" applyFont="1" applyFill="1" applyBorder="1" applyAlignment="1">
      <alignment horizontal="center" vertical="center" wrapText="1"/>
    </xf>
    <xf numFmtId="4" fontId="102" fillId="0" borderId="3" xfId="335" applyNumberFormat="1" applyFont="1" applyFill="1" applyBorder="1" applyAlignment="1">
      <alignment horizontal="center" vertical="center" wrapText="1"/>
    </xf>
    <xf numFmtId="173" fontId="102" fillId="0" borderId="3" xfId="335" applyNumberFormat="1" applyFont="1" applyFill="1" applyBorder="1" applyAlignment="1">
      <alignment horizontal="center" vertical="center" wrapText="1"/>
    </xf>
    <xf numFmtId="0" fontId="102" fillId="0" borderId="3" xfId="335" applyFont="1" applyFill="1" applyBorder="1" applyAlignment="1">
      <alignment vertical="center" wrapText="1"/>
    </xf>
    <xf numFmtId="0" fontId="103" fillId="0" borderId="0" xfId="335" applyFont="1" applyFill="1" applyAlignment="1">
      <alignment vertical="center"/>
    </xf>
    <xf numFmtId="9" fontId="105" fillId="0" borderId="3" xfId="335" applyNumberFormat="1" applyFont="1" applyFill="1" applyBorder="1" applyAlignment="1">
      <alignment horizontal="center" vertical="center" wrapText="1"/>
    </xf>
    <xf numFmtId="2" fontId="105" fillId="0" borderId="3" xfId="335" applyNumberFormat="1" applyFont="1" applyFill="1" applyBorder="1" applyAlignment="1">
      <alignment horizontal="left" vertical="center" wrapText="1"/>
    </xf>
    <xf numFmtId="4" fontId="105" fillId="0" borderId="3" xfId="335" applyNumberFormat="1" applyFont="1" applyFill="1" applyBorder="1" applyAlignment="1">
      <alignment horizontal="left" vertical="center" wrapText="1"/>
    </xf>
    <xf numFmtId="10" fontId="105" fillId="0" borderId="3" xfId="335" applyNumberFormat="1" applyFont="1" applyFill="1" applyBorder="1" applyAlignment="1">
      <alignment horizontal="left" vertical="center" wrapText="1"/>
    </xf>
    <xf numFmtId="173" fontId="105" fillId="0" borderId="3" xfId="335" applyNumberFormat="1" applyFont="1" applyFill="1" applyBorder="1" applyAlignment="1">
      <alignment horizontal="left" vertical="center" wrapText="1"/>
    </xf>
    <xf numFmtId="0" fontId="104" fillId="0" borderId="3" xfId="335" applyFont="1" applyFill="1" applyBorder="1"/>
    <xf numFmtId="0" fontId="106" fillId="0" borderId="0" xfId="335" applyFont="1" applyFill="1"/>
    <xf numFmtId="0" fontId="106" fillId="0" borderId="3" xfId="335" applyFont="1" applyFill="1" applyBorder="1" applyAlignment="1">
      <alignment horizontal="center" vertical="center" wrapText="1"/>
    </xf>
    <xf numFmtId="0" fontId="106" fillId="0" borderId="14" xfId="335" applyFont="1" applyFill="1" applyBorder="1" applyAlignment="1">
      <alignment vertical="center" wrapText="1"/>
    </xf>
    <xf numFmtId="3" fontId="106" fillId="0" borderId="3" xfId="335" applyNumberFormat="1" applyFont="1" applyFill="1" applyBorder="1" applyAlignment="1">
      <alignment horizontal="center" vertical="center" wrapText="1"/>
    </xf>
    <xf numFmtId="9" fontId="106" fillId="0" borderId="3" xfId="335" applyNumberFormat="1" applyFont="1" applyFill="1" applyBorder="1" applyAlignment="1">
      <alignment horizontal="center" vertical="center" wrapText="1"/>
    </xf>
    <xf numFmtId="0" fontId="106" fillId="0" borderId="3" xfId="335" applyFont="1" applyFill="1" applyBorder="1"/>
    <xf numFmtId="174" fontId="106" fillId="0" borderId="3" xfId="335" applyNumberFormat="1" applyFont="1" applyFill="1" applyBorder="1" applyAlignment="1">
      <alignment horizontal="center" vertical="center" wrapText="1"/>
    </xf>
    <xf numFmtId="174" fontId="106" fillId="0" borderId="3" xfId="335" applyNumberFormat="1" applyFont="1" applyFill="1" applyBorder="1" applyAlignment="1">
      <alignment vertical="center" wrapText="1"/>
    </xf>
    <xf numFmtId="175" fontId="90" fillId="0" borderId="24" xfId="336" applyNumberFormat="1" applyFont="1" applyBorder="1" applyAlignment="1">
      <alignment vertical="center"/>
    </xf>
    <xf numFmtId="0" fontId="106" fillId="0" borderId="3" xfId="337" applyFont="1" applyFill="1" applyBorder="1" applyAlignment="1">
      <alignment horizontal="center" vertical="center" wrapText="1"/>
    </xf>
    <xf numFmtId="0" fontId="106" fillId="0" borderId="3" xfId="337" applyFont="1" applyFill="1" applyBorder="1" applyAlignment="1">
      <alignment vertical="center" wrapText="1"/>
    </xf>
    <xf numFmtId="3" fontId="106" fillId="0" borderId="3" xfId="335" applyNumberFormat="1" applyFont="1" applyFill="1" applyBorder="1" applyAlignment="1">
      <alignment horizontal="center" vertical="center"/>
    </xf>
    <xf numFmtId="3" fontId="104" fillId="0" borderId="3" xfId="335" applyNumberFormat="1" applyFont="1" applyFill="1" applyBorder="1" applyAlignment="1">
      <alignment horizontal="center" vertical="center"/>
    </xf>
    <xf numFmtId="3" fontId="105" fillId="0" borderId="3" xfId="335" applyNumberFormat="1" applyFont="1" applyFill="1" applyBorder="1" applyAlignment="1">
      <alignment horizontal="center" vertical="center" wrapText="1"/>
    </xf>
    <xf numFmtId="4" fontId="105" fillId="0" borderId="3" xfId="335" applyNumberFormat="1" applyFont="1" applyFill="1" applyBorder="1" applyAlignment="1">
      <alignment horizontal="center" vertical="center" wrapText="1"/>
    </xf>
    <xf numFmtId="10" fontId="105" fillId="0" borderId="3" xfId="335" applyNumberFormat="1" applyFont="1" applyFill="1" applyBorder="1" applyAlignment="1">
      <alignment horizontal="center" vertical="center" wrapText="1"/>
    </xf>
    <xf numFmtId="9" fontId="106" fillId="0" borderId="3" xfId="335" applyNumberFormat="1" applyFont="1" applyFill="1" applyBorder="1" applyAlignment="1">
      <alignment vertical="center" wrapText="1"/>
    </xf>
    <xf numFmtId="0" fontId="106" fillId="0" borderId="3" xfId="335" applyFont="1" applyFill="1" applyBorder="1" applyAlignment="1">
      <alignment vertical="center" wrapText="1"/>
    </xf>
    <xf numFmtId="4" fontId="110" fillId="0" borderId="3" xfId="172" applyNumberFormat="1" applyFont="1" applyFill="1" applyBorder="1" applyAlignment="1">
      <alignment horizontal="center" vertical="center" wrapText="1"/>
    </xf>
    <xf numFmtId="2" fontId="110" fillId="0" borderId="3" xfId="171" applyNumberFormat="1" applyFont="1" applyFill="1" applyBorder="1" applyAlignment="1">
      <alignment horizontal="center" vertical="center" wrapText="1"/>
    </xf>
    <xf numFmtId="0" fontId="104" fillId="0" borderId="16" xfId="335" applyFont="1" applyFill="1" applyBorder="1" applyAlignment="1">
      <alignment horizontal="center" vertical="center" wrapText="1"/>
    </xf>
    <xf numFmtId="9" fontId="106" fillId="0" borderId="16" xfId="335" applyNumberFormat="1" applyFont="1" applyFill="1" applyBorder="1" applyAlignment="1">
      <alignment horizontal="center" vertical="center" wrapText="1"/>
    </xf>
    <xf numFmtId="0" fontId="103" fillId="0" borderId="3" xfId="335" applyFont="1" applyFill="1" applyBorder="1" applyAlignment="1">
      <alignment horizontal="left" vertical="center" wrapText="1"/>
    </xf>
    <xf numFmtId="0" fontId="106" fillId="0" borderId="3" xfId="335" applyFont="1" applyFill="1" applyBorder="1" applyAlignment="1">
      <alignment wrapText="1"/>
    </xf>
    <xf numFmtId="3" fontId="108" fillId="0" borderId="3" xfId="335" applyNumberFormat="1" applyFont="1" applyFill="1" applyBorder="1" applyAlignment="1">
      <alignment horizontal="center" vertical="center" wrapText="1"/>
    </xf>
    <xf numFmtId="173" fontId="106" fillId="0" borderId="3" xfId="335" applyNumberFormat="1" applyFont="1" applyFill="1" applyBorder="1"/>
    <xf numFmtId="0" fontId="104" fillId="0" borderId="3" xfId="335" applyFont="1" applyFill="1" applyBorder="1" applyAlignment="1">
      <alignment horizontal="center" vertical="center" wrapText="1"/>
    </xf>
    <xf numFmtId="4" fontId="106" fillId="0" borderId="3" xfId="335" applyNumberFormat="1" applyFont="1" applyFill="1" applyBorder="1" applyAlignment="1">
      <alignment horizontal="left" vertical="center" wrapText="1"/>
    </xf>
    <xf numFmtId="9" fontId="106" fillId="0" borderId="15" xfId="335" applyNumberFormat="1" applyFont="1" applyFill="1" applyBorder="1" applyAlignment="1">
      <alignment horizontal="center" vertical="center" wrapText="1"/>
    </xf>
    <xf numFmtId="3" fontId="106" fillId="0" borderId="15" xfId="335" applyNumberFormat="1" applyFont="1" applyFill="1" applyBorder="1" applyAlignment="1">
      <alignment horizontal="center" vertical="center" wrapText="1"/>
    </xf>
    <xf numFmtId="4" fontId="106" fillId="0" borderId="3" xfId="335" applyNumberFormat="1" applyFont="1" applyFill="1" applyBorder="1" applyAlignment="1">
      <alignment horizontal="center" vertical="center" wrapText="1"/>
    </xf>
    <xf numFmtId="4" fontId="106" fillId="0" borderId="3" xfId="335" applyNumberFormat="1" applyFont="1" applyFill="1" applyBorder="1" applyAlignment="1">
      <alignment vertical="center" wrapText="1"/>
    </xf>
    <xf numFmtId="1" fontId="106" fillId="0" borderId="3" xfId="335" applyNumberFormat="1" applyFont="1" applyFill="1" applyBorder="1" applyAlignment="1">
      <alignment horizontal="center" vertical="center"/>
    </xf>
    <xf numFmtId="1" fontId="106" fillId="0" borderId="3" xfId="335" applyNumberFormat="1" applyFont="1" applyFill="1" applyBorder="1"/>
    <xf numFmtId="9" fontId="106" fillId="0" borderId="3" xfId="338" applyNumberFormat="1" applyFont="1" applyFill="1" applyBorder="1" applyAlignment="1">
      <alignment horizontal="center" vertical="top" wrapText="1"/>
    </xf>
    <xf numFmtId="9" fontId="106" fillId="26" borderId="3" xfId="338" applyNumberFormat="1" applyFont="1" applyFill="1" applyBorder="1" applyAlignment="1">
      <alignment horizontal="center" vertical="top" wrapText="1"/>
    </xf>
    <xf numFmtId="3" fontId="106" fillId="0" borderId="3" xfId="80" applyNumberFormat="1" applyFont="1" applyFill="1" applyBorder="1" applyAlignment="1">
      <alignment horizontal="center" vertical="center"/>
    </xf>
    <xf numFmtId="3" fontId="106" fillId="26" borderId="3" xfId="339" applyNumberFormat="1" applyFont="1" applyFill="1" applyBorder="1" applyAlignment="1">
      <alignment horizontal="center" vertical="center"/>
    </xf>
    <xf numFmtId="9" fontId="108" fillId="0" borderId="3" xfId="173" applyFont="1" applyFill="1" applyBorder="1" applyAlignment="1" applyProtection="1">
      <alignment vertical="center"/>
      <protection locked="0"/>
    </xf>
    <xf numFmtId="4" fontId="45" fillId="0" borderId="3" xfId="335" applyNumberFormat="1" applyFont="1" applyFill="1" applyBorder="1" applyAlignment="1">
      <alignment vertical="center" wrapText="1"/>
    </xf>
    <xf numFmtId="174" fontId="106" fillId="0" borderId="3" xfId="335" applyNumberFormat="1" applyFont="1" applyFill="1" applyBorder="1" applyAlignment="1">
      <alignment horizontal="center"/>
    </xf>
    <xf numFmtId="178" fontId="106" fillId="0" borderId="3" xfId="335" applyNumberFormat="1" applyFont="1" applyFill="1" applyBorder="1" applyAlignment="1">
      <alignment horizontal="center" vertical="center"/>
    </xf>
    <xf numFmtId="4" fontId="106" fillId="0" borderId="23" xfId="335" applyNumberFormat="1" applyFont="1" applyFill="1" applyBorder="1" applyAlignment="1">
      <alignment vertical="center" wrapText="1"/>
    </xf>
    <xf numFmtId="1" fontId="104" fillId="0" borderId="3" xfId="335" applyNumberFormat="1" applyFont="1" applyFill="1" applyBorder="1" applyAlignment="1">
      <alignment horizontal="center" vertical="center"/>
    </xf>
    <xf numFmtId="4" fontId="104" fillId="0" borderId="3" xfId="335" applyNumberFormat="1" applyFont="1" applyFill="1" applyBorder="1" applyAlignment="1">
      <alignment horizontal="center" vertical="center" wrapText="1"/>
    </xf>
    <xf numFmtId="4" fontId="106" fillId="0" borderId="3" xfId="337" applyNumberFormat="1" applyFont="1" applyFill="1" applyBorder="1" applyAlignment="1">
      <alignment horizontal="center" vertical="center" wrapText="1"/>
    </xf>
    <xf numFmtId="174" fontId="106" fillId="0" borderId="3" xfId="337" applyNumberFormat="1" applyFont="1" applyFill="1" applyBorder="1" applyAlignment="1">
      <alignment vertical="top" wrapText="1"/>
    </xf>
    <xf numFmtId="9" fontId="106" fillId="0" borderId="3" xfId="335" applyNumberFormat="1" applyFont="1" applyFill="1" applyBorder="1" applyAlignment="1">
      <alignment horizontal="center" vertical="top" wrapText="1"/>
    </xf>
    <xf numFmtId="0" fontId="106" fillId="0" borderId="3" xfId="340" applyFont="1" applyFill="1" applyBorder="1" applyAlignment="1">
      <alignment horizontal="left" vertical="top" wrapText="1"/>
    </xf>
    <xf numFmtId="174" fontId="108" fillId="0" borderId="3" xfId="335" applyNumberFormat="1" applyFont="1" applyFill="1" applyBorder="1" applyAlignment="1">
      <alignment vertical="center" wrapText="1"/>
    </xf>
    <xf numFmtId="174" fontId="108" fillId="0" borderId="3" xfId="335" applyNumberFormat="1" applyFont="1" applyFill="1" applyBorder="1" applyAlignment="1">
      <alignment horizontal="center" vertical="center" wrapText="1"/>
    </xf>
    <xf numFmtId="1" fontId="112" fillId="26" borderId="3" xfId="335" applyNumberFormat="1" applyFont="1" applyFill="1" applyBorder="1" applyAlignment="1">
      <alignment horizontal="right" vertical="center"/>
    </xf>
    <xf numFmtId="3" fontId="112" fillId="26" borderId="3" xfId="335" applyNumberFormat="1" applyFont="1" applyFill="1" applyBorder="1" applyAlignment="1">
      <alignment vertical="center" wrapText="1"/>
    </xf>
    <xf numFmtId="179" fontId="0" fillId="26" borderId="3" xfId="339" applyNumberFormat="1" applyFont="1" applyFill="1" applyBorder="1"/>
    <xf numFmtId="179" fontId="113" fillId="26" borderId="3" xfId="339" applyNumberFormat="1" applyFont="1" applyFill="1" applyBorder="1" applyAlignment="1">
      <alignment horizontal="right"/>
    </xf>
    <xf numFmtId="0" fontId="2" fillId="0" borderId="3" xfId="335" applyBorder="1"/>
    <xf numFmtId="176" fontId="116" fillId="0" borderId="3" xfId="339" applyNumberFormat="1" applyFont="1" applyFill="1" applyBorder="1" applyAlignment="1">
      <alignment horizontal="center"/>
    </xf>
    <xf numFmtId="176" fontId="106" fillId="0" borderId="3" xfId="339" applyNumberFormat="1" applyFont="1" applyFill="1" applyBorder="1" applyAlignment="1">
      <alignment horizontal="center" vertical="center"/>
    </xf>
    <xf numFmtId="176" fontId="106" fillId="26" borderId="3" xfId="339" applyNumberFormat="1" applyFont="1" applyFill="1" applyBorder="1" applyAlignment="1">
      <alignment horizontal="center" vertical="center"/>
    </xf>
    <xf numFmtId="4" fontId="106" fillId="0" borderId="3" xfId="335" applyNumberFormat="1" applyFont="1" applyFill="1" applyBorder="1" applyAlignment="1">
      <alignment horizontal="center" vertical="center"/>
    </xf>
    <xf numFmtId="0" fontId="2" fillId="0" borderId="3" xfId="335" applyBorder="1" applyAlignment="1">
      <alignment horizontal="center"/>
    </xf>
    <xf numFmtId="1" fontId="103" fillId="0" borderId="3" xfId="335" applyNumberFormat="1" applyFont="1" applyFill="1" applyBorder="1" applyAlignment="1">
      <alignment horizontal="center" vertical="center"/>
    </xf>
    <xf numFmtId="0" fontId="102" fillId="0" borderId="3" xfId="335" applyFont="1" applyFill="1" applyBorder="1"/>
    <xf numFmtId="0" fontId="103" fillId="0" borderId="3" xfId="335" applyFont="1" applyFill="1" applyBorder="1"/>
    <xf numFmtId="0" fontId="103" fillId="0" borderId="0" xfId="335" applyFont="1" applyFill="1"/>
    <xf numFmtId="1" fontId="106" fillId="0" borderId="0" xfId="335" applyNumberFormat="1" applyFont="1" applyFill="1"/>
    <xf numFmtId="0" fontId="103" fillId="0" borderId="0" xfId="335" applyFont="1" applyFill="1" applyAlignment="1">
      <alignment horizontal="center"/>
    </xf>
    <xf numFmtId="9" fontId="106" fillId="0" borderId="0" xfId="335" applyNumberFormat="1" applyFont="1" applyFill="1"/>
    <xf numFmtId="10" fontId="106" fillId="0" borderId="0" xfId="335" applyNumberFormat="1" applyFont="1" applyFill="1"/>
    <xf numFmtId="4" fontId="106" fillId="0" borderId="0" xfId="335" applyNumberFormat="1" applyFont="1" applyFill="1"/>
    <xf numFmtId="173" fontId="106" fillId="0" borderId="0" xfId="335" applyNumberFormat="1" applyFont="1" applyFill="1"/>
    <xf numFmtId="1" fontId="106" fillId="0" borderId="0" xfId="335" applyNumberFormat="1" applyFont="1" applyFill="1" applyAlignment="1">
      <alignment horizontal="center"/>
    </xf>
    <xf numFmtId="0" fontId="106" fillId="0" borderId="0" xfId="335" applyFont="1" applyFill="1" applyAlignment="1">
      <alignment horizontal="center"/>
    </xf>
    <xf numFmtId="0" fontId="115" fillId="23" borderId="0" xfId="335" applyFont="1" applyFill="1"/>
    <xf numFmtId="9" fontId="115" fillId="23" borderId="0" xfId="335" applyNumberFormat="1" applyFont="1" applyFill="1"/>
    <xf numFmtId="1" fontId="115" fillId="23" borderId="0" xfId="335" applyNumberFormat="1" applyFont="1" applyFill="1" applyAlignment="1">
      <alignment horizontal="center"/>
    </xf>
    <xf numFmtId="10" fontId="115" fillId="23" borderId="0" xfId="335" applyNumberFormat="1" applyFont="1" applyFill="1"/>
    <xf numFmtId="1" fontId="115" fillId="23" borderId="0" xfId="335" applyNumberFormat="1" applyFont="1" applyFill="1"/>
    <xf numFmtId="0" fontId="115" fillId="0" borderId="0" xfId="335" applyFont="1" applyFill="1"/>
    <xf numFmtId="0" fontId="102" fillId="0" borderId="3" xfId="335" applyFont="1" applyFill="1" applyBorder="1" applyAlignment="1">
      <alignment horizontal="center" vertical="center" wrapText="1"/>
    </xf>
    <xf numFmtId="4" fontId="104" fillId="0" borderId="14" xfId="335" applyNumberFormat="1" applyFont="1" applyFill="1" applyBorder="1" applyAlignment="1">
      <alignment horizontal="center" vertical="center" wrapText="1"/>
    </xf>
    <xf numFmtId="4" fontId="104" fillId="0" borderId="5" xfId="335" applyNumberFormat="1" applyFont="1" applyFill="1" applyBorder="1" applyAlignment="1">
      <alignment horizontal="center" vertical="center" wrapText="1"/>
    </xf>
    <xf numFmtId="4" fontId="104" fillId="0" borderId="23" xfId="335" applyNumberFormat="1" applyFont="1" applyFill="1" applyBorder="1" applyAlignment="1">
      <alignment horizontal="center" vertical="center" wrapText="1"/>
    </xf>
    <xf numFmtId="3" fontId="104" fillId="0" borderId="15" xfId="335" applyNumberFormat="1" applyFont="1" applyFill="1" applyBorder="1" applyAlignment="1">
      <alignment horizontal="center" vertical="center"/>
    </xf>
    <xf numFmtId="3" fontId="104" fillId="0" borderId="16" xfId="335" applyNumberFormat="1" applyFont="1" applyFill="1" applyBorder="1" applyAlignment="1">
      <alignment horizontal="center" vertical="center"/>
    </xf>
    <xf numFmtId="3" fontId="104" fillId="0" borderId="20" xfId="335" applyNumberFormat="1" applyFont="1" applyFill="1" applyBorder="1" applyAlignment="1">
      <alignment horizontal="center" vertical="center"/>
    </xf>
    <xf numFmtId="4" fontId="104" fillId="0" borderId="15" xfId="335" applyNumberFormat="1" applyFont="1" applyFill="1" applyBorder="1" applyAlignment="1">
      <alignment horizontal="center" vertical="center" wrapText="1"/>
    </xf>
    <xf numFmtId="4" fontId="104" fillId="0" borderId="16" xfId="335" applyNumberFormat="1" applyFont="1" applyFill="1" applyBorder="1" applyAlignment="1">
      <alignment horizontal="center" vertical="center" wrapText="1"/>
    </xf>
    <xf numFmtId="4" fontId="104" fillId="0" borderId="20" xfId="335" applyNumberFormat="1" applyFont="1" applyFill="1" applyBorder="1" applyAlignment="1">
      <alignment horizontal="center" vertical="center" wrapText="1"/>
    </xf>
    <xf numFmtId="4" fontId="106" fillId="0" borderId="15" xfId="337" applyNumberFormat="1" applyFont="1" applyFill="1" applyBorder="1" applyAlignment="1">
      <alignment horizontal="center" vertical="center" wrapText="1"/>
    </xf>
    <xf numFmtId="4" fontId="106" fillId="0" borderId="16" xfId="337" applyNumberFormat="1" applyFont="1" applyFill="1" applyBorder="1" applyAlignment="1">
      <alignment horizontal="center" vertical="center" wrapText="1"/>
    </xf>
    <xf numFmtId="4" fontId="106" fillId="0" borderId="20" xfId="337" applyNumberFormat="1" applyFont="1" applyFill="1" applyBorder="1" applyAlignment="1">
      <alignment horizontal="center" vertical="center" wrapText="1"/>
    </xf>
    <xf numFmtId="4" fontId="106" fillId="0" borderId="16" xfId="335" applyNumberFormat="1" applyFont="1" applyFill="1" applyBorder="1" applyAlignment="1">
      <alignment horizontal="center" vertical="center" wrapText="1"/>
    </xf>
    <xf numFmtId="4" fontId="106" fillId="0" borderId="20" xfId="335" applyNumberFormat="1" applyFont="1" applyFill="1" applyBorder="1" applyAlignment="1">
      <alignment horizontal="center" vertical="center" wrapText="1"/>
    </xf>
    <xf numFmtId="0" fontId="104" fillId="0" borderId="3" xfId="335" applyFont="1" applyFill="1" applyBorder="1" applyAlignment="1">
      <alignment horizontal="center" vertical="center" wrapText="1"/>
    </xf>
    <xf numFmtId="0" fontId="104" fillId="0" borderId="17" xfId="335" applyFont="1" applyFill="1" applyBorder="1" applyAlignment="1">
      <alignment horizontal="center" vertical="center" wrapText="1"/>
    </xf>
    <xf numFmtId="0" fontId="104" fillId="0" borderId="19" xfId="335" applyFont="1" applyFill="1" applyBorder="1" applyAlignment="1">
      <alignment horizontal="center" vertical="center" wrapText="1"/>
    </xf>
    <xf numFmtId="0" fontId="104" fillId="0" borderId="21" xfId="335" applyFont="1" applyFill="1" applyBorder="1" applyAlignment="1">
      <alignment horizontal="center" vertical="center" wrapText="1"/>
    </xf>
    <xf numFmtId="4" fontId="104" fillId="0" borderId="18" xfId="335" applyNumberFormat="1" applyFont="1" applyFill="1" applyBorder="1" applyAlignment="1">
      <alignment horizontal="center" vertical="center" wrapText="1"/>
    </xf>
    <xf numFmtId="4" fontId="104" fillId="0" borderId="0" xfId="335" applyNumberFormat="1" applyFont="1" applyFill="1" applyBorder="1" applyAlignment="1">
      <alignment horizontal="center" vertical="center" wrapText="1"/>
    </xf>
    <xf numFmtId="4" fontId="104" fillId="0" borderId="22" xfId="335" applyNumberFormat="1" applyFont="1" applyFill="1" applyBorder="1" applyAlignment="1">
      <alignment horizontal="center" vertical="center" wrapText="1"/>
    </xf>
    <xf numFmtId="4" fontId="106" fillId="0" borderId="15" xfId="335" applyNumberFormat="1" applyFont="1" applyFill="1" applyBorder="1" applyAlignment="1">
      <alignment horizontal="center" vertical="center" wrapText="1"/>
    </xf>
    <xf numFmtId="4" fontId="106" fillId="0" borderId="3" xfId="335" applyNumberFormat="1" applyFont="1" applyFill="1" applyBorder="1" applyAlignment="1">
      <alignment horizontal="center" vertical="center" wrapText="1"/>
    </xf>
    <xf numFmtId="9" fontId="104" fillId="0" borderId="3" xfId="335" applyNumberFormat="1" applyFont="1" applyFill="1" applyBorder="1" applyAlignment="1">
      <alignment horizontal="center" vertical="center" wrapText="1"/>
    </xf>
    <xf numFmtId="0" fontId="104" fillId="0" borderId="15" xfId="335" applyFont="1" applyFill="1" applyBorder="1" applyAlignment="1">
      <alignment horizontal="center" vertical="center" wrapText="1"/>
    </xf>
    <xf numFmtId="0" fontId="104" fillId="0" borderId="16" xfId="335" applyFont="1" applyFill="1" applyBorder="1" applyAlignment="1">
      <alignment horizontal="center" vertical="center" wrapText="1"/>
    </xf>
    <xf numFmtId="9" fontId="106" fillId="0" borderId="15" xfId="335" applyNumberFormat="1" applyFont="1" applyFill="1" applyBorder="1" applyAlignment="1">
      <alignment horizontal="center" vertical="center" wrapText="1"/>
    </xf>
    <xf numFmtId="9" fontId="106" fillId="0" borderId="16" xfId="335" applyNumberFormat="1" applyFont="1" applyFill="1" applyBorder="1" applyAlignment="1">
      <alignment horizontal="center" vertical="center" wrapText="1"/>
    </xf>
    <xf numFmtId="0" fontId="94" fillId="23" borderId="0" xfId="335" applyFont="1" applyFill="1" applyAlignment="1">
      <alignment horizontal="center" vertical="center" wrapText="1"/>
    </xf>
    <xf numFmtId="0" fontId="96" fillId="23" borderId="0" xfId="335" applyFont="1" applyFill="1" applyAlignment="1">
      <alignment horizontal="center" vertical="center" wrapText="1"/>
    </xf>
    <xf numFmtId="0" fontId="99" fillId="23" borderId="0" xfId="335" applyFont="1" applyFill="1" applyAlignment="1">
      <alignment horizontal="center" vertical="center"/>
    </xf>
    <xf numFmtId="0" fontId="101" fillId="23" borderId="0" xfId="335" applyFont="1" applyFill="1" applyAlignment="1">
      <alignment horizontal="center" vertical="center"/>
    </xf>
    <xf numFmtId="0" fontId="94" fillId="23" borderId="0" xfId="341" applyFont="1" applyFill="1" applyAlignment="1">
      <alignment horizontal="center" vertical="center" wrapText="1"/>
    </xf>
    <xf numFmtId="0" fontId="94" fillId="0" borderId="0" xfId="341" applyFont="1" applyFill="1" applyAlignment="1">
      <alignment vertical="center" wrapText="1"/>
    </xf>
    <xf numFmtId="0" fontId="95" fillId="23" borderId="0" xfId="341" applyFont="1" applyFill="1" applyAlignment="1">
      <alignment vertical="center"/>
    </xf>
    <xf numFmtId="0" fontId="96" fillId="23" borderId="0" xfId="341" applyFont="1" applyFill="1" applyAlignment="1">
      <alignment horizontal="center" vertical="center" wrapText="1"/>
    </xf>
    <xf numFmtId="0" fontId="96" fillId="0" borderId="0" xfId="341" applyFont="1" applyFill="1" applyAlignment="1">
      <alignment vertical="center" wrapText="1"/>
    </xf>
    <xf numFmtId="0" fontId="96" fillId="23" borderId="0" xfId="341" applyFont="1" applyFill="1" applyAlignment="1">
      <alignment vertical="center" wrapText="1"/>
    </xf>
    <xf numFmtId="0" fontId="94" fillId="23" borderId="0" xfId="341" applyFont="1" applyFill="1" applyAlignment="1">
      <alignment vertical="center" wrapText="1"/>
    </xf>
    <xf numFmtId="0" fontId="95" fillId="23" borderId="0" xfId="341" applyFont="1" applyFill="1" applyAlignment="1">
      <alignment horizontal="center" vertical="center"/>
    </xf>
    <xf numFmtId="9" fontId="95" fillId="23" borderId="0" xfId="341" applyNumberFormat="1" applyFont="1" applyFill="1" applyAlignment="1">
      <alignment horizontal="center" vertical="center"/>
    </xf>
    <xf numFmtId="4" fontId="95" fillId="23" borderId="0" xfId="178" applyNumberFormat="1" applyFont="1" applyFill="1" applyAlignment="1">
      <alignment vertical="center"/>
    </xf>
    <xf numFmtId="0" fontId="97" fillId="23" borderId="0" xfId="341" applyFont="1" applyFill="1" applyAlignment="1">
      <alignment vertical="center"/>
    </xf>
    <xf numFmtId="0" fontId="94" fillId="0" borderId="0" xfId="341" applyFont="1" applyFill="1" applyAlignment="1">
      <alignment horizontal="center" vertical="center" wrapText="1"/>
    </xf>
    <xf numFmtId="0" fontId="94" fillId="23" borderId="0" xfId="341" applyFont="1" applyFill="1" applyAlignment="1">
      <alignment horizontal="left" vertical="center" wrapText="1"/>
    </xf>
    <xf numFmtId="0" fontId="98" fillId="23" borderId="0" xfId="341" applyFont="1" applyFill="1" applyBorder="1" applyAlignment="1">
      <alignment vertical="center"/>
    </xf>
    <xf numFmtId="0" fontId="99" fillId="23" borderId="0" xfId="341" applyFont="1" applyFill="1" applyAlignment="1">
      <alignment horizontal="center" vertical="center"/>
    </xf>
    <xf numFmtId="0" fontId="100" fillId="23" borderId="0" xfId="341" applyFont="1" applyFill="1" applyAlignment="1">
      <alignment vertical="center"/>
    </xf>
    <xf numFmtId="0" fontId="101" fillId="23" borderId="0" xfId="341" applyFont="1" applyFill="1" applyAlignment="1">
      <alignment horizontal="center" vertical="center"/>
    </xf>
    <xf numFmtId="0" fontId="97" fillId="23" borderId="0" xfId="341" applyFont="1" applyFill="1" applyBorder="1" applyAlignment="1">
      <alignment horizontal="center" vertical="center"/>
    </xf>
    <xf numFmtId="0" fontId="97" fillId="0" borderId="0" xfId="341" applyFont="1" applyFill="1" applyBorder="1" applyAlignment="1">
      <alignment horizontal="center" vertical="center"/>
    </xf>
    <xf numFmtId="0" fontId="97" fillId="23" borderId="0" xfId="341" applyFont="1" applyFill="1" applyBorder="1" applyAlignment="1">
      <alignment horizontal="left" vertical="center"/>
    </xf>
    <xf numFmtId="0" fontId="97" fillId="23" borderId="0" xfId="341" applyFont="1" applyFill="1" applyBorder="1" applyAlignment="1">
      <alignment horizontal="right" vertical="center"/>
    </xf>
    <xf numFmtId="9" fontId="97" fillId="23" borderId="0" xfId="341" applyNumberFormat="1" applyFont="1" applyFill="1" applyBorder="1" applyAlignment="1">
      <alignment horizontal="center" vertical="center"/>
    </xf>
    <xf numFmtId="4" fontId="98" fillId="23" borderId="0" xfId="341" applyNumberFormat="1" applyFont="1" applyFill="1" applyBorder="1" applyAlignment="1">
      <alignment vertical="center"/>
    </xf>
    <xf numFmtId="0" fontId="102" fillId="0" borderId="3" xfId="341" applyFont="1" applyFill="1" applyBorder="1" applyAlignment="1">
      <alignment horizontal="center" vertical="center" wrapText="1"/>
    </xf>
    <xf numFmtId="0" fontId="102" fillId="0" borderId="3" xfId="341" applyFont="1" applyFill="1" applyBorder="1" applyAlignment="1">
      <alignment horizontal="left" vertical="center" wrapText="1"/>
    </xf>
    <xf numFmtId="1" fontId="102" fillId="0" borderId="3" xfId="341" applyNumberFormat="1" applyFont="1" applyFill="1" applyBorder="1" applyAlignment="1">
      <alignment horizontal="center" vertical="center" wrapText="1"/>
    </xf>
    <xf numFmtId="4" fontId="102" fillId="0" borderId="3" xfId="171" applyNumberFormat="1" applyFont="1" applyFill="1" applyBorder="1" applyAlignment="1">
      <alignment horizontal="center" vertical="center" wrapText="1"/>
    </xf>
    <xf numFmtId="10" fontId="102" fillId="0" borderId="3" xfId="341" applyNumberFormat="1" applyFont="1" applyFill="1" applyBorder="1" applyAlignment="1">
      <alignment horizontal="center" vertical="center" wrapText="1"/>
    </xf>
    <xf numFmtId="4" fontId="102" fillId="0" borderId="3" xfId="341" applyNumberFormat="1" applyFont="1" applyFill="1" applyBorder="1" applyAlignment="1">
      <alignment horizontal="center" vertical="center" wrapText="1"/>
    </xf>
    <xf numFmtId="173" fontId="102" fillId="0" borderId="3" xfId="341" applyNumberFormat="1" applyFont="1" applyFill="1" applyBorder="1" applyAlignment="1">
      <alignment horizontal="center" vertical="center" wrapText="1"/>
    </xf>
    <xf numFmtId="0" fontId="102" fillId="0" borderId="3" xfId="341" applyFont="1" applyFill="1" applyBorder="1" applyAlignment="1">
      <alignment vertical="center" wrapText="1"/>
    </xf>
    <xf numFmtId="0" fontId="103" fillId="0" borderId="0" xfId="341" applyFont="1" applyFill="1" applyAlignment="1">
      <alignment vertical="center"/>
    </xf>
    <xf numFmtId="0" fontId="104" fillId="0" borderId="3" xfId="341" applyFont="1" applyFill="1" applyBorder="1" applyAlignment="1">
      <alignment horizontal="center" vertical="center" wrapText="1"/>
    </xf>
    <xf numFmtId="9" fontId="105" fillId="0" borderId="3" xfId="341" applyNumberFormat="1" applyFont="1" applyFill="1" applyBorder="1" applyAlignment="1">
      <alignment horizontal="center" vertical="center" wrapText="1"/>
    </xf>
    <xf numFmtId="4" fontId="104" fillId="0" borderId="3" xfId="93" applyNumberFormat="1" applyFont="1" applyFill="1" applyBorder="1" applyAlignment="1" applyProtection="1">
      <alignment vertical="center"/>
      <protection locked="0"/>
    </xf>
    <xf numFmtId="2" fontId="105" fillId="0" borderId="3" xfId="341" applyNumberFormat="1" applyFont="1" applyFill="1" applyBorder="1" applyAlignment="1">
      <alignment horizontal="left" vertical="center" wrapText="1"/>
    </xf>
    <xf numFmtId="4" fontId="105" fillId="0" borderId="3" xfId="341" applyNumberFormat="1" applyFont="1" applyFill="1" applyBorder="1" applyAlignment="1">
      <alignment horizontal="left" vertical="center" wrapText="1"/>
    </xf>
    <xf numFmtId="10" fontId="105" fillId="0" borderId="3" xfId="341" applyNumberFormat="1" applyFont="1" applyFill="1" applyBorder="1" applyAlignment="1">
      <alignment horizontal="left" vertical="center" wrapText="1"/>
    </xf>
    <xf numFmtId="173" fontId="105" fillId="0" borderId="3" xfId="341" applyNumberFormat="1" applyFont="1" applyFill="1" applyBorder="1" applyAlignment="1">
      <alignment horizontal="left" vertical="center" wrapText="1"/>
    </xf>
    <xf numFmtId="0" fontId="104" fillId="0" borderId="3" xfId="341" applyFont="1" applyFill="1" applyBorder="1"/>
    <xf numFmtId="0" fontId="106" fillId="0" borderId="0" xfId="341" applyFont="1" applyFill="1"/>
    <xf numFmtId="0" fontId="106" fillId="0" borderId="3" xfId="341" applyFont="1" applyFill="1" applyBorder="1" applyAlignment="1">
      <alignment horizontal="center" vertical="center" wrapText="1"/>
    </xf>
    <xf numFmtId="0" fontId="106" fillId="0" borderId="14" xfId="341" applyFont="1" applyFill="1" applyBorder="1" applyAlignment="1">
      <alignment vertical="center" wrapText="1"/>
    </xf>
    <xf numFmtId="3" fontId="106" fillId="0" borderId="3" xfId="341" applyNumberFormat="1" applyFont="1" applyFill="1" applyBorder="1" applyAlignment="1">
      <alignment horizontal="center" vertical="center" wrapText="1"/>
    </xf>
    <xf numFmtId="9" fontId="106" fillId="0" borderId="3" xfId="341" applyNumberFormat="1" applyFont="1" applyFill="1" applyBorder="1" applyAlignment="1">
      <alignment horizontal="center" vertical="center" wrapText="1"/>
    </xf>
    <xf numFmtId="4" fontId="106" fillId="0" borderId="3" xfId="330" applyNumberFormat="1" applyFont="1" applyFill="1" applyBorder="1" applyAlignment="1" applyProtection="1">
      <alignment horizontal="right" vertical="center"/>
      <protection locked="0"/>
    </xf>
    <xf numFmtId="0" fontId="106" fillId="0" borderId="3" xfId="341" applyFont="1" applyFill="1" applyBorder="1"/>
    <xf numFmtId="174" fontId="106" fillId="0" borderId="3" xfId="341" applyNumberFormat="1" applyFont="1" applyFill="1" applyBorder="1" applyAlignment="1">
      <alignment horizontal="center" vertical="center" wrapText="1"/>
    </xf>
    <xf numFmtId="174" fontId="106" fillId="0" borderId="3" xfId="341" applyNumberFormat="1" applyFont="1" applyFill="1" applyBorder="1" applyAlignment="1">
      <alignment vertical="center" wrapText="1"/>
    </xf>
    <xf numFmtId="175" fontId="90" fillId="0" borderId="24" xfId="342" applyNumberFormat="1" applyFont="1" applyBorder="1" applyAlignment="1">
      <alignment vertical="center"/>
    </xf>
    <xf numFmtId="0" fontId="106" fillId="0" borderId="3" xfId="343" applyFont="1" applyFill="1" applyBorder="1" applyAlignment="1">
      <alignment horizontal="center" vertical="center" wrapText="1"/>
    </xf>
    <xf numFmtId="0" fontId="106" fillId="0" borderId="3" xfId="343" applyFont="1" applyFill="1" applyBorder="1" applyAlignment="1">
      <alignment vertical="center" wrapText="1"/>
    </xf>
    <xf numFmtId="3" fontId="106" fillId="0" borderId="3" xfId="341" applyNumberFormat="1" applyFont="1" applyFill="1" applyBorder="1" applyAlignment="1">
      <alignment horizontal="center" vertical="center"/>
    </xf>
    <xf numFmtId="9" fontId="104" fillId="0" borderId="3" xfId="341" applyNumberFormat="1" applyFont="1" applyFill="1" applyBorder="1" applyAlignment="1">
      <alignment horizontal="center" vertical="center" wrapText="1"/>
    </xf>
    <xf numFmtId="3" fontId="104" fillId="0" borderId="3" xfId="341" applyNumberFormat="1" applyFont="1" applyFill="1" applyBorder="1" applyAlignment="1">
      <alignment horizontal="center" vertical="center"/>
    </xf>
    <xf numFmtId="4" fontId="104" fillId="0" borderId="3" xfId="341" applyNumberFormat="1" applyFont="1" applyFill="1" applyBorder="1"/>
    <xf numFmtId="3" fontId="105" fillId="0" borderId="3" xfId="341" applyNumberFormat="1" applyFont="1" applyFill="1" applyBorder="1" applyAlignment="1">
      <alignment horizontal="center" vertical="center" wrapText="1"/>
    </xf>
    <xf numFmtId="4" fontId="105" fillId="0" borderId="3" xfId="341" applyNumberFormat="1" applyFont="1" applyFill="1" applyBorder="1" applyAlignment="1">
      <alignment horizontal="center" vertical="center" wrapText="1"/>
    </xf>
    <xf numFmtId="10" fontId="105" fillId="0" borderId="3" xfId="341" applyNumberFormat="1" applyFont="1" applyFill="1" applyBorder="1" applyAlignment="1">
      <alignment horizontal="center" vertical="center" wrapText="1"/>
    </xf>
    <xf numFmtId="0" fontId="104" fillId="0" borderId="15" xfId="341" applyFont="1" applyFill="1" applyBorder="1" applyAlignment="1">
      <alignment horizontal="center" vertical="center" wrapText="1"/>
    </xf>
    <xf numFmtId="9" fontId="106" fillId="0" borderId="3" xfId="341" applyNumberFormat="1" applyFont="1" applyFill="1" applyBorder="1" applyAlignment="1">
      <alignment vertical="center" wrapText="1"/>
    </xf>
    <xf numFmtId="0" fontId="106" fillId="0" borderId="3" xfId="341" applyFont="1" applyFill="1" applyBorder="1" applyAlignment="1">
      <alignment vertical="center" wrapText="1"/>
    </xf>
    <xf numFmtId="0" fontId="104" fillId="0" borderId="16" xfId="341" applyFont="1" applyFill="1" applyBorder="1" applyAlignment="1">
      <alignment horizontal="center" vertical="center" wrapText="1"/>
    </xf>
    <xf numFmtId="9" fontId="106" fillId="0" borderId="15" xfId="341" applyNumberFormat="1" applyFont="1" applyFill="1" applyBorder="1" applyAlignment="1">
      <alignment horizontal="center" vertical="center" wrapText="1"/>
    </xf>
    <xf numFmtId="9" fontId="106" fillId="0" borderId="16" xfId="341" applyNumberFormat="1" applyFont="1" applyFill="1" applyBorder="1" applyAlignment="1">
      <alignment horizontal="center" vertical="center" wrapText="1"/>
    </xf>
    <xf numFmtId="0" fontId="104" fillId="0" borderId="16" xfId="341" applyFont="1" applyFill="1" applyBorder="1" applyAlignment="1">
      <alignment horizontal="center" vertical="center" wrapText="1"/>
    </xf>
    <xf numFmtId="9" fontId="106" fillId="0" borderId="16" xfId="341" applyNumberFormat="1" applyFont="1" applyFill="1" applyBorder="1" applyAlignment="1">
      <alignment horizontal="center" vertical="center" wrapText="1"/>
    </xf>
    <xf numFmtId="0" fontId="103" fillId="0" borderId="3" xfId="341" applyFont="1" applyFill="1" applyBorder="1" applyAlignment="1">
      <alignment horizontal="left" vertical="center" wrapText="1"/>
    </xf>
    <xf numFmtId="0" fontId="106" fillId="0" borderId="3" xfId="341" applyFont="1" applyFill="1" applyBorder="1" applyAlignment="1">
      <alignment wrapText="1"/>
    </xf>
    <xf numFmtId="3" fontId="108" fillId="0" borderId="3" xfId="341" applyNumberFormat="1" applyFont="1" applyFill="1" applyBorder="1" applyAlignment="1">
      <alignment horizontal="center" vertical="center" wrapText="1"/>
    </xf>
    <xf numFmtId="10" fontId="106" fillId="0" borderId="3" xfId="330" applyNumberFormat="1" applyFont="1" applyFill="1" applyBorder="1" applyAlignment="1" applyProtection="1">
      <alignment horizontal="right" vertical="center"/>
      <protection locked="0"/>
    </xf>
    <xf numFmtId="173" fontId="106" fillId="0" borderId="3" xfId="341" applyNumberFormat="1" applyFont="1" applyFill="1" applyBorder="1"/>
    <xf numFmtId="0" fontId="104" fillId="0" borderId="3" xfId="341" applyFont="1" applyFill="1" applyBorder="1" applyAlignment="1">
      <alignment horizontal="center" vertical="center" wrapText="1"/>
    </xf>
    <xf numFmtId="4" fontId="106" fillId="0" borderId="3" xfId="341" applyNumberFormat="1" applyFont="1" applyFill="1" applyBorder="1" applyAlignment="1">
      <alignment horizontal="left" vertical="center" wrapText="1"/>
    </xf>
    <xf numFmtId="9" fontId="106" fillId="0" borderId="15" xfId="341" applyNumberFormat="1" applyFont="1" applyFill="1" applyBorder="1" applyAlignment="1">
      <alignment horizontal="center" vertical="center" wrapText="1"/>
    </xf>
    <xf numFmtId="3" fontId="106" fillId="0" borderId="15" xfId="341" applyNumberFormat="1" applyFont="1" applyFill="1" applyBorder="1" applyAlignment="1">
      <alignment horizontal="center" vertical="center" wrapText="1"/>
    </xf>
    <xf numFmtId="0" fontId="104" fillId="0" borderId="17" xfId="341" applyFont="1" applyFill="1" applyBorder="1" applyAlignment="1">
      <alignment horizontal="center" vertical="center" wrapText="1"/>
    </xf>
    <xf numFmtId="4" fontId="104" fillId="0" borderId="18" xfId="341" applyNumberFormat="1" applyFont="1" applyFill="1" applyBorder="1" applyAlignment="1">
      <alignment horizontal="center" vertical="center" wrapText="1"/>
    </xf>
    <xf numFmtId="4" fontId="106" fillId="0" borderId="3" xfId="341" applyNumberFormat="1" applyFont="1" applyFill="1" applyBorder="1" applyAlignment="1">
      <alignment horizontal="center" vertical="center" wrapText="1"/>
    </xf>
    <xf numFmtId="4" fontId="106" fillId="27" borderId="3" xfId="330" applyNumberFormat="1" applyFont="1" applyFill="1" applyBorder="1" applyAlignment="1" applyProtection="1">
      <alignment horizontal="center" vertical="center"/>
      <protection locked="0"/>
    </xf>
    <xf numFmtId="0" fontId="104" fillId="0" borderId="19" xfId="341" applyFont="1" applyFill="1" applyBorder="1" applyAlignment="1">
      <alignment horizontal="center" vertical="center" wrapText="1"/>
    </xf>
    <xf numFmtId="4" fontId="104" fillId="0" borderId="0" xfId="341" applyNumberFormat="1" applyFont="1" applyFill="1" applyBorder="1" applyAlignment="1">
      <alignment horizontal="center" vertical="center" wrapText="1"/>
    </xf>
    <xf numFmtId="4" fontId="106" fillId="0" borderId="3" xfId="341" applyNumberFormat="1" applyFont="1" applyFill="1" applyBorder="1" applyAlignment="1">
      <alignment vertical="center" wrapText="1"/>
    </xf>
    <xf numFmtId="1" fontId="106" fillId="0" borderId="3" xfId="341" applyNumberFormat="1" applyFont="1" applyFill="1" applyBorder="1" applyAlignment="1">
      <alignment horizontal="center" vertical="center"/>
    </xf>
    <xf numFmtId="4" fontId="106" fillId="0" borderId="3" xfId="330" applyNumberFormat="1" applyFont="1" applyFill="1" applyBorder="1" applyAlignment="1" applyProtection="1">
      <alignment horizontal="center" vertical="center"/>
      <protection locked="0"/>
    </xf>
    <xf numFmtId="4" fontId="106" fillId="0" borderId="15" xfId="341" applyNumberFormat="1" applyFont="1" applyFill="1" applyBorder="1" applyAlignment="1">
      <alignment horizontal="center" vertical="center" wrapText="1"/>
    </xf>
    <xf numFmtId="1" fontId="106" fillId="0" borderId="3" xfId="341" applyNumberFormat="1" applyFont="1" applyFill="1" applyBorder="1"/>
    <xf numFmtId="9" fontId="106" fillId="0" borderId="3" xfId="344" applyNumberFormat="1" applyFont="1" applyFill="1" applyBorder="1" applyAlignment="1">
      <alignment horizontal="center" vertical="top" wrapText="1"/>
    </xf>
    <xf numFmtId="4" fontId="106" fillId="0" borderId="16" xfId="341" applyNumberFormat="1" applyFont="1" applyFill="1" applyBorder="1" applyAlignment="1">
      <alignment horizontal="center" vertical="center" wrapText="1"/>
    </xf>
    <xf numFmtId="9" fontId="106" fillId="26" borderId="3" xfId="344" applyNumberFormat="1" applyFont="1" applyFill="1" applyBorder="1" applyAlignment="1">
      <alignment horizontal="center" vertical="top" wrapText="1"/>
    </xf>
    <xf numFmtId="3" fontId="106" fillId="26" borderId="3" xfId="345" applyNumberFormat="1" applyFont="1" applyFill="1" applyBorder="1" applyAlignment="1">
      <alignment horizontal="center" vertical="center"/>
    </xf>
    <xf numFmtId="4" fontId="106" fillId="0" borderId="3" xfId="341" applyNumberFormat="1" applyFont="1" applyFill="1" applyBorder="1" applyAlignment="1">
      <alignment horizontal="center" vertical="center" wrapText="1"/>
    </xf>
    <xf numFmtId="4" fontId="45" fillId="0" borderId="3" xfId="341" applyNumberFormat="1" applyFont="1" applyFill="1" applyBorder="1" applyAlignment="1">
      <alignment vertical="center" wrapText="1"/>
    </xf>
    <xf numFmtId="174" fontId="106" fillId="0" borderId="3" xfId="341" applyNumberFormat="1" applyFont="1" applyFill="1" applyBorder="1" applyAlignment="1">
      <alignment horizontal="center"/>
    </xf>
    <xf numFmtId="178" fontId="106" fillId="0" borderId="3" xfId="341" applyNumberFormat="1" applyFont="1" applyFill="1" applyBorder="1" applyAlignment="1">
      <alignment horizontal="center" vertical="center"/>
    </xf>
    <xf numFmtId="0" fontId="104" fillId="0" borderId="21" xfId="341" applyFont="1" applyFill="1" applyBorder="1" applyAlignment="1">
      <alignment horizontal="center" vertical="center" wrapText="1"/>
    </xf>
    <xf numFmtId="4" fontId="104" fillId="0" borderId="22" xfId="341" applyNumberFormat="1" applyFont="1" applyFill="1" applyBorder="1" applyAlignment="1">
      <alignment horizontal="center" vertical="center" wrapText="1"/>
    </xf>
    <xf numFmtId="4" fontId="106" fillId="0" borderId="23" xfId="341" applyNumberFormat="1" applyFont="1" applyFill="1" applyBorder="1" applyAlignment="1">
      <alignment vertical="center" wrapText="1"/>
    </xf>
    <xf numFmtId="4" fontId="104" fillId="0" borderId="14" xfId="341" applyNumberFormat="1" applyFont="1" applyFill="1" applyBorder="1" applyAlignment="1">
      <alignment horizontal="center" vertical="center" wrapText="1"/>
    </xf>
    <xf numFmtId="4" fontId="104" fillId="0" borderId="5" xfId="341" applyNumberFormat="1" applyFont="1" applyFill="1" applyBorder="1" applyAlignment="1">
      <alignment horizontal="center" vertical="center" wrapText="1"/>
    </xf>
    <xf numFmtId="4" fontId="104" fillId="0" borderId="23" xfId="341" applyNumberFormat="1" applyFont="1" applyFill="1" applyBorder="1" applyAlignment="1">
      <alignment horizontal="center" vertical="center" wrapText="1"/>
    </xf>
    <xf numFmtId="1" fontId="104" fillId="0" borderId="3" xfId="341" applyNumberFormat="1" applyFont="1" applyFill="1" applyBorder="1" applyAlignment="1">
      <alignment horizontal="center" vertical="center"/>
    </xf>
    <xf numFmtId="4" fontId="104" fillId="0" borderId="3" xfId="330" applyNumberFormat="1" applyFont="1" applyFill="1" applyBorder="1" applyAlignment="1" applyProtection="1">
      <alignment horizontal="center" vertical="center"/>
      <protection locked="0"/>
    </xf>
    <xf numFmtId="3" fontId="104" fillId="0" borderId="15" xfId="341" applyNumberFormat="1" applyFont="1" applyFill="1" applyBorder="1" applyAlignment="1">
      <alignment horizontal="center" vertical="center"/>
    </xf>
    <xf numFmtId="4" fontId="104" fillId="0" borderId="3" xfId="341" applyNumberFormat="1" applyFont="1" applyFill="1" applyBorder="1" applyAlignment="1">
      <alignment horizontal="center" vertical="center" wrapText="1"/>
    </xf>
    <xf numFmtId="4" fontId="106" fillId="0" borderId="3" xfId="343" applyNumberFormat="1" applyFont="1" applyFill="1" applyBorder="1" applyAlignment="1">
      <alignment horizontal="center" vertical="center" wrapText="1"/>
    </xf>
    <xf numFmtId="174" fontId="106" fillId="0" borderId="3" xfId="343" applyNumberFormat="1" applyFont="1" applyFill="1" applyBorder="1" applyAlignment="1">
      <alignment vertical="top" wrapText="1"/>
    </xf>
    <xf numFmtId="9" fontId="106" fillId="0" borderId="3" xfId="341" applyNumberFormat="1" applyFont="1" applyFill="1" applyBorder="1" applyAlignment="1">
      <alignment horizontal="center" vertical="top" wrapText="1"/>
    </xf>
    <xf numFmtId="3" fontId="104" fillId="0" borderId="16" xfId="341" applyNumberFormat="1" applyFont="1" applyFill="1" applyBorder="1" applyAlignment="1">
      <alignment horizontal="center" vertical="center"/>
    </xf>
    <xf numFmtId="0" fontId="106" fillId="0" borderId="3" xfId="346" applyFont="1" applyFill="1" applyBorder="1" applyAlignment="1">
      <alignment horizontal="left" vertical="top" wrapText="1"/>
    </xf>
    <xf numFmtId="4" fontId="104" fillId="0" borderId="15" xfId="341" applyNumberFormat="1" applyFont="1" applyFill="1" applyBorder="1" applyAlignment="1">
      <alignment horizontal="center" vertical="center" wrapText="1"/>
    </xf>
    <xf numFmtId="4" fontId="106" fillId="0" borderId="15" xfId="343" applyNumberFormat="1" applyFont="1" applyFill="1" applyBorder="1" applyAlignment="1">
      <alignment horizontal="center" vertical="center" wrapText="1"/>
    </xf>
    <xf numFmtId="174" fontId="108" fillId="0" borderId="3" xfId="341" applyNumberFormat="1" applyFont="1" applyFill="1" applyBorder="1" applyAlignment="1">
      <alignment vertical="center" wrapText="1"/>
    </xf>
    <xf numFmtId="174" fontId="108" fillId="0" borderId="3" xfId="341" applyNumberFormat="1" applyFont="1" applyFill="1" applyBorder="1" applyAlignment="1">
      <alignment horizontal="center" vertical="center" wrapText="1"/>
    </xf>
    <xf numFmtId="1" fontId="112" fillId="26" borderId="3" xfId="341" applyNumberFormat="1" applyFont="1" applyFill="1" applyBorder="1" applyAlignment="1">
      <alignment horizontal="right" vertical="center"/>
    </xf>
    <xf numFmtId="4" fontId="104" fillId="0" borderId="16" xfId="341" applyNumberFormat="1" applyFont="1" applyFill="1" applyBorder="1" applyAlignment="1">
      <alignment horizontal="center" vertical="center" wrapText="1"/>
    </xf>
    <xf numFmtId="4" fontId="106" fillId="0" borderId="16" xfId="343" applyNumberFormat="1" applyFont="1" applyFill="1" applyBorder="1" applyAlignment="1">
      <alignment horizontal="center" vertical="center" wrapText="1"/>
    </xf>
    <xf numFmtId="3" fontId="112" fillId="26" borderId="3" xfId="341" applyNumberFormat="1" applyFont="1" applyFill="1" applyBorder="1" applyAlignment="1">
      <alignment vertical="center" wrapText="1"/>
    </xf>
    <xf numFmtId="179" fontId="0" fillId="26" borderId="3" xfId="345" applyNumberFormat="1" applyFont="1" applyFill="1" applyBorder="1"/>
    <xf numFmtId="179" fontId="113" fillId="26" borderId="3" xfId="345" applyNumberFormat="1" applyFont="1" applyFill="1" applyBorder="1" applyAlignment="1">
      <alignment horizontal="right"/>
    </xf>
    <xf numFmtId="0" fontId="1" fillId="0" borderId="3" xfId="341" applyBorder="1"/>
    <xf numFmtId="176" fontId="116" fillId="0" borderId="3" xfId="345" applyNumberFormat="1" applyFont="1" applyFill="1" applyBorder="1" applyAlignment="1">
      <alignment horizontal="center"/>
    </xf>
    <xf numFmtId="176" fontId="106" fillId="0" borderId="3" xfId="345" applyNumberFormat="1" applyFont="1" applyFill="1" applyBorder="1" applyAlignment="1">
      <alignment horizontal="center" vertical="center"/>
    </xf>
    <xf numFmtId="4" fontId="104" fillId="0" borderId="20" xfId="341" applyNumberFormat="1" applyFont="1" applyFill="1" applyBorder="1" applyAlignment="1">
      <alignment horizontal="center" vertical="center" wrapText="1"/>
    </xf>
    <xf numFmtId="4" fontId="106" fillId="0" borderId="20" xfId="343" applyNumberFormat="1" applyFont="1" applyFill="1" applyBorder="1" applyAlignment="1">
      <alignment horizontal="center" vertical="center" wrapText="1"/>
    </xf>
    <xf numFmtId="176" fontId="106" fillId="26" borderId="3" xfId="345" applyNumberFormat="1" applyFont="1" applyFill="1" applyBorder="1" applyAlignment="1">
      <alignment horizontal="center" vertical="center"/>
    </xf>
    <xf numFmtId="4" fontId="106" fillId="0" borderId="3" xfId="341" applyNumberFormat="1" applyFont="1" applyFill="1" applyBorder="1" applyAlignment="1">
      <alignment horizontal="center" vertical="center"/>
    </xf>
    <xf numFmtId="0" fontId="1" fillId="0" borderId="3" xfId="341" applyBorder="1" applyAlignment="1">
      <alignment horizontal="center"/>
    </xf>
    <xf numFmtId="3" fontId="104" fillId="0" borderId="20" xfId="341" applyNumberFormat="1" applyFont="1" applyFill="1" applyBorder="1" applyAlignment="1">
      <alignment horizontal="center" vertical="center"/>
    </xf>
    <xf numFmtId="4" fontId="106" fillId="0" borderId="20" xfId="341" applyNumberFormat="1" applyFont="1" applyFill="1" applyBorder="1" applyAlignment="1">
      <alignment horizontal="center" vertical="center" wrapText="1"/>
    </xf>
    <xf numFmtId="3" fontId="104" fillId="0" borderId="20" xfId="341" applyNumberFormat="1" applyFont="1" applyFill="1" applyBorder="1" applyAlignment="1">
      <alignment horizontal="center" vertical="center"/>
    </xf>
    <xf numFmtId="4" fontId="104" fillId="0" borderId="20" xfId="341" applyNumberFormat="1" applyFont="1" applyFill="1" applyBorder="1" applyAlignment="1">
      <alignment horizontal="center" vertical="center" wrapText="1"/>
    </xf>
    <xf numFmtId="4" fontId="106" fillId="0" borderId="20" xfId="341" applyNumberFormat="1" applyFont="1" applyFill="1" applyBorder="1" applyAlignment="1">
      <alignment horizontal="center" vertical="center" wrapText="1"/>
    </xf>
    <xf numFmtId="4" fontId="103" fillId="0" borderId="3" xfId="341" applyNumberFormat="1" applyFont="1" applyFill="1" applyBorder="1" applyAlignment="1">
      <alignment vertical="center" wrapText="1"/>
    </xf>
    <xf numFmtId="4" fontId="110" fillId="0" borderId="3" xfId="171" applyNumberFormat="1" applyFont="1" applyFill="1" applyBorder="1" applyAlignment="1">
      <alignment horizontal="center" vertical="center" wrapText="1"/>
    </xf>
    <xf numFmtId="0" fontId="102" fillId="0" borderId="3" xfId="341" applyFont="1" applyFill="1" applyBorder="1" applyAlignment="1">
      <alignment horizontal="center" vertical="center" wrapText="1"/>
    </xf>
    <xf numFmtId="1" fontId="103" fillId="0" borderId="3" xfId="341" applyNumberFormat="1" applyFont="1" applyFill="1" applyBorder="1" applyAlignment="1">
      <alignment horizontal="center" vertical="center"/>
    </xf>
    <xf numFmtId="4" fontId="102" fillId="0" borderId="3" xfId="341" applyNumberFormat="1" applyFont="1" applyFill="1" applyBorder="1"/>
    <xf numFmtId="0" fontId="102" fillId="0" borderId="3" xfId="341" applyFont="1" applyFill="1" applyBorder="1"/>
    <xf numFmtId="0" fontId="103" fillId="0" borderId="3" xfId="341" applyFont="1" applyFill="1" applyBorder="1"/>
    <xf numFmtId="0" fontId="103" fillId="0" borderId="0" xfId="341" applyFont="1" applyFill="1"/>
    <xf numFmtId="1" fontId="106" fillId="0" borderId="0" xfId="341" applyNumberFormat="1" applyFont="1" applyFill="1"/>
    <xf numFmtId="0" fontId="103" fillId="0" borderId="0" xfId="341" applyFont="1" applyFill="1" applyAlignment="1">
      <alignment horizontal="center"/>
    </xf>
    <xf numFmtId="9" fontId="106" fillId="0" borderId="0" xfId="341" applyNumberFormat="1" applyFont="1" applyFill="1"/>
    <xf numFmtId="4" fontId="106" fillId="0" borderId="0" xfId="341" applyNumberFormat="1" applyFont="1" applyFill="1"/>
    <xf numFmtId="10" fontId="106" fillId="0" borderId="0" xfId="341" applyNumberFormat="1" applyFont="1" applyFill="1"/>
    <xf numFmtId="173" fontId="106" fillId="0" borderId="0" xfId="341" applyNumberFormat="1" applyFont="1" applyFill="1"/>
    <xf numFmtId="1" fontId="106" fillId="0" borderId="0" xfId="341" applyNumberFormat="1" applyFont="1" applyFill="1" applyAlignment="1">
      <alignment horizontal="center"/>
    </xf>
    <xf numFmtId="0" fontId="106" fillId="0" borderId="0" xfId="341" applyFont="1" applyFill="1" applyAlignment="1">
      <alignment horizontal="center"/>
    </xf>
    <xf numFmtId="0" fontId="115" fillId="23" borderId="0" xfId="341" applyFont="1" applyFill="1"/>
    <xf numFmtId="9" fontId="115" fillId="23" borderId="0" xfId="341" applyNumberFormat="1" applyFont="1" applyFill="1"/>
    <xf numFmtId="4" fontId="115" fillId="23" borderId="0" xfId="341" applyNumberFormat="1" applyFont="1" applyFill="1" applyAlignment="1">
      <alignment horizontal="center"/>
    </xf>
    <xf numFmtId="10" fontId="115" fillId="23" borderId="0" xfId="341" applyNumberFormat="1" applyFont="1" applyFill="1"/>
    <xf numFmtId="1" fontId="115" fillId="23" borderId="0" xfId="341" applyNumberFormat="1" applyFont="1" applyFill="1" applyAlignment="1">
      <alignment horizontal="center"/>
    </xf>
    <xf numFmtId="4" fontId="115" fillId="23" borderId="0" xfId="341" applyNumberFormat="1" applyFont="1" applyFill="1"/>
    <xf numFmtId="1" fontId="115" fillId="23" borderId="0" xfId="341" applyNumberFormat="1" applyFont="1" applyFill="1"/>
    <xf numFmtId="0" fontId="115" fillId="0" borderId="0" xfId="341" applyFont="1" applyFill="1"/>
  </cellXfs>
  <cellStyles count="3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_10DN - M.Phuong" xfId="8"/>
    <cellStyle name="_baocaonhanhnam2013(cvtonghop)" xfId="9"/>
    <cellStyle name="_Doanh thu BTS va truyen dan 2013" xfId="10"/>
    <cellStyle name="_Doanh thu noi bo 2012" xfId="11"/>
    <cellStyle name="_Ke hoach giao Dvi 2013 (tach Fiber)" xfId="12"/>
    <cellStyle name="0,0_x000d_&#10;NA_x000d_&#10;" xfId="13"/>
    <cellStyle name="1" xfId="14"/>
    <cellStyle name="2" xfId="15"/>
    <cellStyle name="20% - Accent1" xfId="16" builtinId="30" customBuiltin="1"/>
    <cellStyle name="20% - Accent1 2" xfId="17"/>
    <cellStyle name="20% - Accent2" xfId="18" builtinId="34" customBuiltin="1"/>
    <cellStyle name="20% - Accent2 2" xfId="19"/>
    <cellStyle name="20% - Accent3" xfId="20" builtinId="38" customBuiltin="1"/>
    <cellStyle name="20% - Accent3 2" xfId="21"/>
    <cellStyle name="20% - Accent4" xfId="22" builtinId="42" customBuiltin="1"/>
    <cellStyle name="20% - Accent4 2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3" xfId="28"/>
    <cellStyle name="4" xfId="29"/>
    <cellStyle name="40% - Accent1" xfId="30" builtinId="31" customBuiltin="1"/>
    <cellStyle name="40% - Accent1 2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4" xfId="36" builtinId="43" customBuiltin="1"/>
    <cellStyle name="40% - Accent4 2" xfId="37"/>
    <cellStyle name="40% - Accent5" xfId="38" builtinId="47" customBuiltin="1"/>
    <cellStyle name="40% - Accent5 2" xfId="39"/>
    <cellStyle name="40% - Accent6" xfId="40" builtinId="51" customBuiltin="1"/>
    <cellStyle name="40% - Accent6 2" xfId="41"/>
    <cellStyle name="60% - Accent1" xfId="42" builtinId="32" customBuiltin="1"/>
    <cellStyle name="60% - Accent1 2" xfId="43"/>
    <cellStyle name="60% - Accent2" xfId="44" builtinId="36" customBuiltin="1"/>
    <cellStyle name="60% - Accent2 2" xfId="45"/>
    <cellStyle name="60% - Accent3" xfId="46" builtinId="40" customBuiltin="1"/>
    <cellStyle name="60% - Accent3 2" xfId="47"/>
    <cellStyle name="60% - Accent4" xfId="48" builtinId="44" customBuiltin="1"/>
    <cellStyle name="60% - Accent4 2" xfId="49"/>
    <cellStyle name="60% - Accent5" xfId="50" builtinId="48" customBuiltin="1"/>
    <cellStyle name="60% - Accent5 2" xfId="51"/>
    <cellStyle name="60% - Accent6" xfId="52" builtinId="52" customBuiltin="1"/>
    <cellStyle name="60% - Accent6 2" xfId="53"/>
    <cellStyle name="Accent1" xfId="54" builtinId="29" customBuiltin="1"/>
    <cellStyle name="Accent1 2" xfId="55"/>
    <cellStyle name="Accent2" xfId="56" builtinId="33" customBuiltin="1"/>
    <cellStyle name="Accent2 2" xfId="57"/>
    <cellStyle name="Accent3" xfId="58" builtinId="37" customBuiltin="1"/>
    <cellStyle name="Accent3 2" xfId="59"/>
    <cellStyle name="Accent4" xfId="60" builtinId="41" customBuiltin="1"/>
    <cellStyle name="Accent4 2" xfId="61"/>
    <cellStyle name="Accent5" xfId="62" builtinId="45" customBuiltin="1"/>
    <cellStyle name="Accent5 2" xfId="63"/>
    <cellStyle name="Accent6" xfId="64" builtinId="49" customBuiltin="1"/>
    <cellStyle name="Accent6 2" xfId="65"/>
    <cellStyle name="AeE­ [0]_INQUIRY ¿?¾÷AßAø " xfId="66"/>
    <cellStyle name="AeE­_INQUIRY ¿?¾÷AßAø " xfId="67"/>
    <cellStyle name="AÞ¸¶ [0]_INQUIRY ¿?¾÷AßAø " xfId="68"/>
    <cellStyle name="AÞ¸¶_INQUIRY ¿?¾÷AßAø " xfId="69"/>
    <cellStyle name="Bad" xfId="70" builtinId="27" customBuiltin="1"/>
    <cellStyle name="Bad 2" xfId="71"/>
    <cellStyle name="C?AØ_¿?¾÷CoE² " xfId="72"/>
    <cellStyle name="Calculation" xfId="73" builtinId="22" customBuiltin="1"/>
    <cellStyle name="Calculation 2" xfId="74"/>
    <cellStyle name="category" xfId="75"/>
    <cellStyle name="Check Cell" xfId="76" builtinId="23" customBuiltin="1"/>
    <cellStyle name="Check Cell 2" xfId="77"/>
    <cellStyle name="Comma [ ,]" xfId="78"/>
    <cellStyle name="Comma [0] 10" xfId="245"/>
    <cellStyle name="Comma [0] 11" xfId="249"/>
    <cellStyle name="Comma [0] 12" xfId="253"/>
    <cellStyle name="Comma [0] 13" xfId="257"/>
    <cellStyle name="Comma [0] 14" xfId="261"/>
    <cellStyle name="Comma [0] 15" xfId="265"/>
    <cellStyle name="Comma [0] 16" xfId="269"/>
    <cellStyle name="Comma [0] 17" xfId="273"/>
    <cellStyle name="Comma [0] 18" xfId="277"/>
    <cellStyle name="Comma [0] 19" xfId="280"/>
    <cellStyle name="Comma [0] 2" xfId="221"/>
    <cellStyle name="Comma [0] 20" xfId="284"/>
    <cellStyle name="Comma [0] 21" xfId="288"/>
    <cellStyle name="Comma [0] 22" xfId="292"/>
    <cellStyle name="Comma [0] 23" xfId="296"/>
    <cellStyle name="Comma [0] 24" xfId="301"/>
    <cellStyle name="Comma [0] 25" xfId="306"/>
    <cellStyle name="Comma [0] 26" xfId="311"/>
    <cellStyle name="Comma [0] 27" xfId="317"/>
    <cellStyle name="Comma [0] 28" xfId="322"/>
    <cellStyle name="Comma [0] 29" xfId="327"/>
    <cellStyle name="Comma [0] 3" xfId="224"/>
    <cellStyle name="Comma [0] 30" xfId="333"/>
    <cellStyle name="Comma [0] 31" xfId="339"/>
    <cellStyle name="Comma [0] 32" xfId="345"/>
    <cellStyle name="Comma [0] 4" xfId="227"/>
    <cellStyle name="Comma [0] 5" xfId="230"/>
    <cellStyle name="Comma [0] 6" xfId="233"/>
    <cellStyle name="Comma [0] 7" xfId="236"/>
    <cellStyle name="Comma [0] 8" xfId="239"/>
    <cellStyle name="Comma [0] 9" xfId="242"/>
    <cellStyle name="Comma 10" xfId="79"/>
    <cellStyle name="Comma 10 2" xfId="80"/>
    <cellStyle name="Comma 11" xfId="81"/>
    <cellStyle name="Comma 11 2" xfId="82"/>
    <cellStyle name="Comma 12" xfId="83"/>
    <cellStyle name="Comma 13" xfId="84"/>
    <cellStyle name="Comma 13 2" xfId="85"/>
    <cellStyle name="Comma 13 3" xfId="86"/>
    <cellStyle name="Comma 14" xfId="204"/>
    <cellStyle name="Comma 14 2" xfId="336"/>
    <cellStyle name="Comma 14 3" xfId="342"/>
    <cellStyle name="Comma 2" xfId="87"/>
    <cellStyle name="Comma 2 2" xfId="88"/>
    <cellStyle name="Comma 3" xfId="89"/>
    <cellStyle name="Comma 3 2" xfId="90"/>
    <cellStyle name="Comma 4" xfId="91"/>
    <cellStyle name="Comma 5" xfId="92"/>
    <cellStyle name="Comma 5 2" xfId="93"/>
    <cellStyle name="Comma 5 2 2" xfId="94"/>
    <cellStyle name="Comma 6" xfId="95"/>
    <cellStyle name="Comma 6 2" xfId="96"/>
    <cellStyle name="Comma 6 2 2" xfId="97"/>
    <cellStyle name="Comma 6 2 2 2" xfId="98"/>
    <cellStyle name="Comma 7" xfId="99"/>
    <cellStyle name="Comma 8" xfId="100"/>
    <cellStyle name="Comma 9" xfId="101"/>
    <cellStyle name="Comma0" xfId="102"/>
    <cellStyle name="Currency0" xfId="103"/>
    <cellStyle name="Date" xfId="104"/>
    <cellStyle name="Explanatory Text" xfId="105" builtinId="53" customBuiltin="1"/>
    <cellStyle name="Explanatory Text 2" xfId="106"/>
    <cellStyle name="Fixed" xfId="107"/>
    <cellStyle name="Good" xfId="108" builtinId="26" customBuiltin="1"/>
    <cellStyle name="Good 2" xfId="109"/>
    <cellStyle name="Grey" xfId="110"/>
    <cellStyle name="HEADER" xfId="111"/>
    <cellStyle name="Header1" xfId="112"/>
    <cellStyle name="Header2" xfId="113"/>
    <cellStyle name="Heading 1" xfId="114" builtinId="16" customBuiltin="1"/>
    <cellStyle name="Heading 1 2" xfId="115"/>
    <cellStyle name="Heading 2" xfId="116" builtinId="17" customBuiltin="1"/>
    <cellStyle name="Heading 2 2" xfId="117"/>
    <cellStyle name="Heading 3" xfId="118" builtinId="18" customBuiltin="1"/>
    <cellStyle name="Heading 3 2" xfId="119"/>
    <cellStyle name="Heading 4" xfId="120" builtinId="19" customBuiltin="1"/>
    <cellStyle name="Heading 4 2" xfId="121"/>
    <cellStyle name="Hyperlink 2" xfId="122"/>
    <cellStyle name="Input" xfId="123" builtinId="20" customBuiltin="1"/>
    <cellStyle name="Input [yellow]" xfId="124"/>
    <cellStyle name="Input 2" xfId="125"/>
    <cellStyle name="Linked Cell" xfId="126" builtinId="24" customBuiltin="1"/>
    <cellStyle name="Linked Cell 2" xfId="127"/>
    <cellStyle name="Millares [0]_Well Timing" xfId="128"/>
    <cellStyle name="Millares_Well Timing" xfId="129"/>
    <cellStyle name="Model" xfId="130"/>
    <cellStyle name="Moneda [0]_Well Timing" xfId="131"/>
    <cellStyle name="Moneda_Well Timing" xfId="132"/>
    <cellStyle name="n" xfId="133"/>
    <cellStyle name="Neutral" xfId="134" builtinId="28" customBuiltin="1"/>
    <cellStyle name="Neutral 2" xfId="135"/>
    <cellStyle name="Normal" xfId="0" builtinId="0"/>
    <cellStyle name="Normal - Style1" xfId="136"/>
    <cellStyle name="Normal 10" xfId="137"/>
    <cellStyle name="Normal 11" xfId="214"/>
    <cellStyle name="Normal 2" xfId="138"/>
    <cellStyle name="Normal 2 2" xfId="139"/>
    <cellStyle name="Normal 2 3" xfId="140"/>
    <cellStyle name="Normal 2_00 BSC_T0115 TTKD (Tham dinh)" xfId="141"/>
    <cellStyle name="Normal 3" xfId="142"/>
    <cellStyle name="Normal 3 2" xfId="143"/>
    <cellStyle name="Normal 3_GIAO BSC THANG 10_2021 CAC PBH" xfId="144"/>
    <cellStyle name="Normal 4" xfId="145"/>
    <cellStyle name="Normal 4 2" xfId="146"/>
    <cellStyle name="Normal 4 2 2" xfId="147"/>
    <cellStyle name="Normal 4 3" xfId="148"/>
    <cellStyle name="Normal 5" xfId="149"/>
    <cellStyle name="Normal 5 2" xfId="150"/>
    <cellStyle name="Normal 5 2 2" xfId="151"/>
    <cellStyle name="Normal 5 2 3" xfId="152"/>
    <cellStyle name="Normal 5 2_KH_giao_BSC THÁNG 10_2020 Cac Phòng BH vu gui" xfId="153"/>
    <cellStyle name="Normal 5 3" xfId="154"/>
    <cellStyle name="Normal 5_GIAO_BSC_THANG_9_2019_CAC_PBH" xfId="155"/>
    <cellStyle name="Normal 6" xfId="156"/>
    <cellStyle name="Normal 6 2" xfId="205"/>
    <cellStyle name="Normal 7" xfId="157"/>
    <cellStyle name="Normal 7 10" xfId="215"/>
    <cellStyle name="Normal 7 11" xfId="217"/>
    <cellStyle name="Normal 7 12" xfId="219"/>
    <cellStyle name="Normal 7 13" xfId="222"/>
    <cellStyle name="Normal 7 14" xfId="225"/>
    <cellStyle name="Normal 7 15" xfId="228"/>
    <cellStyle name="Normal 7 16" xfId="231"/>
    <cellStyle name="Normal 7 16 10" xfId="344"/>
    <cellStyle name="Normal 7 16 2" xfId="300"/>
    <cellStyle name="Normal 7 16 3" xfId="305"/>
    <cellStyle name="Normal 7 16 4" xfId="310"/>
    <cellStyle name="Normal 7 16 5" xfId="316"/>
    <cellStyle name="Normal 7 16 6" xfId="321"/>
    <cellStyle name="Normal 7 16 7" xfId="326"/>
    <cellStyle name="Normal 7 16 8" xfId="332"/>
    <cellStyle name="Normal 7 16 9" xfId="338"/>
    <cellStyle name="Normal 7 17" xfId="234"/>
    <cellStyle name="Normal 7 18" xfId="237"/>
    <cellStyle name="Normal 7 19" xfId="240"/>
    <cellStyle name="Normal 7 2" xfId="158"/>
    <cellStyle name="Normal 7 2 10" xfId="223"/>
    <cellStyle name="Normal 7 2 11" xfId="226"/>
    <cellStyle name="Normal 7 2 12" xfId="229"/>
    <cellStyle name="Normal 7 2 13" xfId="232"/>
    <cellStyle name="Normal 7 2 14" xfId="235"/>
    <cellStyle name="Normal 7 2 15" xfId="238"/>
    <cellStyle name="Normal 7 2 16" xfId="241"/>
    <cellStyle name="Normal 7 2 17" xfId="244"/>
    <cellStyle name="Normal 7 2 18" xfId="247"/>
    <cellStyle name="Normal 7 2 19" xfId="251"/>
    <cellStyle name="Normal 7 2 2" xfId="203"/>
    <cellStyle name="Normal 7 2 20" xfId="255"/>
    <cellStyle name="Normal 7 2 21" xfId="259"/>
    <cellStyle name="Normal 7 2 22" xfId="263"/>
    <cellStyle name="Normal 7 2 23" xfId="267"/>
    <cellStyle name="Normal 7 2 24" xfId="271"/>
    <cellStyle name="Normal 7 2 25" xfId="275"/>
    <cellStyle name="Normal 7 2 26" xfId="279"/>
    <cellStyle name="Normal 7 2 27" xfId="283"/>
    <cellStyle name="Normal 7 2 28" xfId="287"/>
    <cellStyle name="Normal 7 2 29" xfId="291"/>
    <cellStyle name="Normal 7 2 3" xfId="207"/>
    <cellStyle name="Normal 7 2 30" xfId="295"/>
    <cellStyle name="Normal 7 2 31" xfId="299"/>
    <cellStyle name="Normal 7 2 32" xfId="304"/>
    <cellStyle name="Normal 7 2 33" xfId="309"/>
    <cellStyle name="Normal 7 2 34" xfId="315"/>
    <cellStyle name="Normal 7 2 35" xfId="320"/>
    <cellStyle name="Normal 7 2 36" xfId="325"/>
    <cellStyle name="Normal 7 2 37" xfId="331"/>
    <cellStyle name="Normal 7 2 38" xfId="337"/>
    <cellStyle name="Normal 7 2 39" xfId="343"/>
    <cellStyle name="Normal 7 2 4" xfId="209"/>
    <cellStyle name="Normal 7 2 5" xfId="211"/>
    <cellStyle name="Normal 7 2 6" xfId="213"/>
    <cellStyle name="Normal 7 2 7" xfId="216"/>
    <cellStyle name="Normal 7 2 8" xfId="218"/>
    <cellStyle name="Normal 7 2 9" xfId="220"/>
    <cellStyle name="Normal 7 20" xfId="243"/>
    <cellStyle name="Normal 7 21" xfId="246"/>
    <cellStyle name="Normal 7 22" xfId="250"/>
    <cellStyle name="Normal 7 23" xfId="254"/>
    <cellStyle name="Normal 7 24" xfId="258"/>
    <cellStyle name="Normal 7 25" xfId="262"/>
    <cellStyle name="Normal 7 26" xfId="266"/>
    <cellStyle name="Normal 7 27" xfId="270"/>
    <cellStyle name="Normal 7 28" xfId="274"/>
    <cellStyle name="Normal 7 29" xfId="278"/>
    <cellStyle name="Normal 7 3" xfId="159"/>
    <cellStyle name="Normal 7 30" xfId="282"/>
    <cellStyle name="Normal 7 31" xfId="286"/>
    <cellStyle name="Normal 7 32" xfId="290"/>
    <cellStyle name="Normal 7 33" xfId="294"/>
    <cellStyle name="Normal 7 34" xfId="298"/>
    <cellStyle name="Normal 7 35" xfId="303"/>
    <cellStyle name="Normal 7 36" xfId="308"/>
    <cellStyle name="Normal 7 37" xfId="314"/>
    <cellStyle name="Normal 7 38" xfId="319"/>
    <cellStyle name="Normal 7 39" xfId="313"/>
    <cellStyle name="Normal 7 4" xfId="160"/>
    <cellStyle name="Normal 7 4 2" xfId="161"/>
    <cellStyle name="Normal 7 4 2 10" xfId="281"/>
    <cellStyle name="Normal 7 4 2 11" xfId="285"/>
    <cellStyle name="Normal 7 4 2 12" xfId="289"/>
    <cellStyle name="Normal 7 4 2 13" xfId="293"/>
    <cellStyle name="Normal 7 4 2 14" xfId="297"/>
    <cellStyle name="Normal 7 4 2 15" xfId="302"/>
    <cellStyle name="Normal 7 4 2 16" xfId="307"/>
    <cellStyle name="Normal 7 4 2 17" xfId="312"/>
    <cellStyle name="Normal 7 4 2 18" xfId="318"/>
    <cellStyle name="Normal 7 4 2 19" xfId="323"/>
    <cellStyle name="Normal 7 4 2 2" xfId="248"/>
    <cellStyle name="Normal 7 4 2 20" xfId="328"/>
    <cellStyle name="Normal 7 4 2 21" xfId="334"/>
    <cellStyle name="Normal 7 4 2 22" xfId="340"/>
    <cellStyle name="Normal 7 4 2 23" xfId="346"/>
    <cellStyle name="Normal 7 4 2 3" xfId="252"/>
    <cellStyle name="Normal 7 4 2 4" xfId="256"/>
    <cellStyle name="Normal 7 4 2 5" xfId="260"/>
    <cellStyle name="Normal 7 4 2 6" xfId="264"/>
    <cellStyle name="Normal 7 4 2 7" xfId="268"/>
    <cellStyle name="Normal 7 4 2 8" xfId="272"/>
    <cellStyle name="Normal 7 4 2 9" xfId="276"/>
    <cellStyle name="Normal 7 4 3" xfId="162"/>
    <cellStyle name="Normal 7 4_BSC CAC PCN THANG 10_ 2021" xfId="347"/>
    <cellStyle name="Normal 7 40" xfId="324"/>
    <cellStyle name="Normal 7 41" xfId="329"/>
    <cellStyle name="Normal 7 42" xfId="335"/>
    <cellStyle name="Normal 7 43" xfId="341"/>
    <cellStyle name="Normal 7 5" xfId="202"/>
    <cellStyle name="Normal 7 6" xfId="206"/>
    <cellStyle name="Normal 7 7" xfId="208"/>
    <cellStyle name="Normal 7 8" xfId="210"/>
    <cellStyle name="Normal 7 9" xfId="212"/>
    <cellStyle name="Normal 7_BSC CAC PCN THANG 10_ 2021" xfId="348"/>
    <cellStyle name="Normal 8" xfId="163"/>
    <cellStyle name="Normal 9" xfId="164"/>
    <cellStyle name="Normal_Danh Gia Vi Tri CongViec VNPT BRVT 20.4" xfId="330"/>
    <cellStyle name="Note" xfId="165" builtinId="10" customBuiltin="1"/>
    <cellStyle name="Note 2" xfId="166"/>
    <cellStyle name="Œ…‹æØ‚è [0.00]_ÆÂ¹²" xfId="167"/>
    <cellStyle name="Output" xfId="168" builtinId="21" customBuiltin="1"/>
    <cellStyle name="Output 2" xfId="169"/>
    <cellStyle name="Percent [2]" xfId="170"/>
    <cellStyle name="Percent 2" xfId="171"/>
    <cellStyle name="Percent 2 2" xfId="172"/>
    <cellStyle name="Percent 2 2 2" xfId="173"/>
    <cellStyle name="Percent 2 2 2 2" xfId="174"/>
    <cellStyle name="Percent 2 3" xfId="175"/>
    <cellStyle name="Percent 2 3 2" xfId="349"/>
    <cellStyle name="Percent 2 4" xfId="350"/>
    <cellStyle name="Percent 3" xfId="176"/>
    <cellStyle name="Percent 3 2" xfId="177"/>
    <cellStyle name="Percent 3 3" xfId="178"/>
    <cellStyle name="Percent 4" xfId="179"/>
    <cellStyle name="Percent 5" xfId="180"/>
    <cellStyle name="Percent 6" xfId="181"/>
    <cellStyle name="Percent 6 2" xfId="351"/>
    <cellStyle name="Style 1" xfId="182"/>
    <cellStyle name="subhead" xfId="183"/>
    <cellStyle name="symbol" xfId="184"/>
    <cellStyle name="Title" xfId="185" builtinId="15" customBuiltin="1"/>
    <cellStyle name="Title 2" xfId="186"/>
    <cellStyle name="Total" xfId="187" builtinId="25" customBuiltin="1"/>
    <cellStyle name="Total 2" xfId="188"/>
    <cellStyle name="Warning Text" xfId="189" builtinId="11" customBuiltin="1"/>
    <cellStyle name="Warning Text 2" xfId="190"/>
    <cellStyle name="똿뗦먛귟 [0.00]_PRODUCT DETAIL Q1" xfId="191"/>
    <cellStyle name="똿뗦먛귟_PRODUCT DETAIL Q1" xfId="192"/>
    <cellStyle name="믅됞 [0.00]_PRODUCT DETAIL Q1" xfId="193"/>
    <cellStyle name="믅됞_PRODUCT DETAIL Q1" xfId="194"/>
    <cellStyle name="백분율_HOBONG" xfId="195"/>
    <cellStyle name="뷭?_BOOKSHIP" xfId="196"/>
    <cellStyle name="콤마 [0]_1202" xfId="197"/>
    <cellStyle name="콤마_1202" xfId="198"/>
    <cellStyle name="통화 [0]_1202" xfId="199"/>
    <cellStyle name="통화_1202" xfId="200"/>
    <cellStyle name="표준_(정보부문)월별인원계획" xfId="201"/>
  </cellStyles>
  <dxfs count="80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35902</xdr:rowOff>
    </xdr:from>
    <xdr:to>
      <xdr:col>2</xdr:col>
      <xdr:colOff>133350</xdr:colOff>
      <xdr:row>2</xdr:row>
      <xdr:rowOff>35902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295275" y="816952"/>
          <a:ext cx="10858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12370</xdr:rowOff>
    </xdr:from>
    <xdr:to>
      <xdr:col>6</xdr:col>
      <xdr:colOff>0</xdr:colOff>
      <xdr:row>2</xdr:row>
      <xdr:rowOff>12370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>
          <a:off x="5334000" y="793420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0</xdr:row>
      <xdr:rowOff>464527</xdr:rowOff>
    </xdr:from>
    <xdr:to>
      <xdr:col>5</xdr:col>
      <xdr:colOff>0</xdr:colOff>
      <xdr:row>0</xdr:row>
      <xdr:rowOff>464527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>
          <a:off x="4953000" y="46452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0</xdr:row>
      <xdr:rowOff>455002</xdr:rowOff>
    </xdr:from>
    <xdr:to>
      <xdr:col>10</xdr:col>
      <xdr:colOff>76200</xdr:colOff>
      <xdr:row>0</xdr:row>
      <xdr:rowOff>455002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CxnSpPr/>
      </xdr:nvCxnSpPr>
      <xdr:spPr>
        <a:xfrm>
          <a:off x="5876925" y="455002"/>
          <a:ext cx="13239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35902</xdr:rowOff>
    </xdr:from>
    <xdr:to>
      <xdr:col>2</xdr:col>
      <xdr:colOff>133350</xdr:colOff>
      <xdr:row>2</xdr:row>
      <xdr:rowOff>35902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295275" y="816952"/>
          <a:ext cx="10858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12370</xdr:rowOff>
    </xdr:from>
    <xdr:to>
      <xdr:col>6</xdr:col>
      <xdr:colOff>0</xdr:colOff>
      <xdr:row>2</xdr:row>
      <xdr:rowOff>12370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5334000" y="793420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0</xdr:row>
      <xdr:rowOff>464527</xdr:rowOff>
    </xdr:from>
    <xdr:to>
      <xdr:col>5</xdr:col>
      <xdr:colOff>0</xdr:colOff>
      <xdr:row>0</xdr:row>
      <xdr:rowOff>464527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953000" y="464527"/>
          <a:ext cx="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0</xdr:row>
      <xdr:rowOff>455002</xdr:rowOff>
    </xdr:from>
    <xdr:to>
      <xdr:col>10</xdr:col>
      <xdr:colOff>76200</xdr:colOff>
      <xdr:row>0</xdr:row>
      <xdr:rowOff>455002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876925" y="455002"/>
          <a:ext cx="11239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ss\Dropbox\BANKD\BSC\Quy%202%202020\BSC%20Q2%202020%20giao%20TTKD_tong%20hop%20giao_3003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%20HOACH\KH%202021\Thang%201_2021\file:\N:\MGT-DRT\MGT-IMPR\MGT-SC@\DA0463\QTN-INSN\WILLICH\INSU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E%20HOACH/KH%202024/QUY%203_2024/THANG%207_2024/GIAO%20BSC%20THANG%207_2024%20CAC%20PB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E%20HOACH/KH%202024/QUY%203_2024/THANG%207_2024/THAM%20DINH%20BSC%20THANG%207_2024%20CAC%20DON%20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iao Q2 2020"/>
      <sheetName val="Thực hiện 4T"/>
      <sheetName val="Sheet4"/>
      <sheetName val="Tỷ lệ thực hiện 4T"/>
      <sheetName val="Trọng số"/>
      <sheetName val="Bieu chi tiet tung tinh"/>
      <sheetName val="Lookup"/>
    </sheetNames>
    <sheetDataSet>
      <sheetData sheetId="0" refreshError="1">
        <row r="3">
          <cell r="O3" t="str">
            <v>AGG</v>
          </cell>
          <cell r="P3" t="str">
            <v>BCN</v>
          </cell>
          <cell r="Q3" t="str">
            <v>BGG</v>
          </cell>
          <cell r="R3" t="str">
            <v>BLU</v>
          </cell>
          <cell r="S3" t="str">
            <v>BNH</v>
          </cell>
          <cell r="T3" t="str">
            <v>BTE</v>
          </cell>
          <cell r="U3" t="str">
            <v>BDH</v>
          </cell>
          <cell r="V3" t="str">
            <v>BDG</v>
          </cell>
          <cell r="W3" t="str">
            <v>BPC</v>
          </cell>
          <cell r="X3" t="str">
            <v>BTN</v>
          </cell>
          <cell r="Y3" t="str">
            <v>CMU</v>
          </cell>
          <cell r="Z3" t="str">
            <v>CTO</v>
          </cell>
          <cell r="AA3" t="str">
            <v>CBG</v>
          </cell>
          <cell r="AB3" t="str">
            <v>DNG</v>
          </cell>
          <cell r="AC3" t="str">
            <v>DLC</v>
          </cell>
          <cell r="AD3" t="str">
            <v>DNO</v>
          </cell>
          <cell r="AE3" t="str">
            <v>DBN</v>
          </cell>
          <cell r="AF3" t="str">
            <v>DNI</v>
          </cell>
          <cell r="AG3" t="str">
            <v>DTP</v>
          </cell>
          <cell r="AH3" t="str">
            <v>GLI</v>
          </cell>
          <cell r="AI3" t="str">
            <v>HGG</v>
          </cell>
          <cell r="AJ3" t="str">
            <v>HNM</v>
          </cell>
          <cell r="AK3" t="str">
            <v>HNI</v>
          </cell>
          <cell r="AL3" t="str">
            <v>HTH</v>
          </cell>
          <cell r="AM3" t="str">
            <v>HDG</v>
          </cell>
          <cell r="AN3" t="str">
            <v>HPG</v>
          </cell>
          <cell r="AO3" t="str">
            <v>HGI</v>
          </cell>
          <cell r="AP3" t="str">
            <v>HBH</v>
          </cell>
          <cell r="AQ3" t="str">
            <v>HYN</v>
          </cell>
          <cell r="AR3" t="str">
            <v>KHA</v>
          </cell>
          <cell r="AS3" t="str">
            <v>KGG</v>
          </cell>
          <cell r="AT3" t="str">
            <v>KTM</v>
          </cell>
          <cell r="AU3" t="str">
            <v>LCU</v>
          </cell>
          <cell r="AV3" t="str">
            <v>LDG</v>
          </cell>
          <cell r="AW3" t="str">
            <v>LSN</v>
          </cell>
          <cell r="AX3" t="str">
            <v>LCI</v>
          </cell>
          <cell r="AY3" t="str">
            <v>LAN</v>
          </cell>
          <cell r="AZ3" t="str">
            <v>NDH</v>
          </cell>
          <cell r="BA3" t="str">
            <v>NAN</v>
          </cell>
          <cell r="BB3" t="str">
            <v>NBH</v>
          </cell>
          <cell r="BC3" t="str">
            <v>NTN</v>
          </cell>
          <cell r="BD3" t="str">
            <v>PTO</v>
          </cell>
          <cell r="BE3" t="str">
            <v>PYN</v>
          </cell>
          <cell r="BF3" t="str">
            <v>QBH</v>
          </cell>
          <cell r="BG3" t="str">
            <v>QNM</v>
          </cell>
          <cell r="BH3" t="str">
            <v>QNI</v>
          </cell>
          <cell r="BI3" t="str">
            <v>QNH</v>
          </cell>
          <cell r="BJ3" t="str">
            <v>QTI</v>
          </cell>
          <cell r="BK3" t="str">
            <v>STG</v>
          </cell>
          <cell r="BL3" t="str">
            <v>SLA</v>
          </cell>
          <cell r="BM3" t="str">
            <v>TNH</v>
          </cell>
          <cell r="BN3" t="str">
            <v>TBH</v>
          </cell>
          <cell r="BO3" t="str">
            <v>TNN</v>
          </cell>
          <cell r="BP3" t="str">
            <v>THA</v>
          </cell>
          <cell r="BQ3" t="str">
            <v>TTH</v>
          </cell>
          <cell r="BR3" t="str">
            <v>TGG</v>
          </cell>
          <cell r="BS3" t="str">
            <v>HCM</v>
          </cell>
          <cell r="BT3" t="str">
            <v>TVH</v>
          </cell>
          <cell r="BU3" t="str">
            <v>TQG</v>
          </cell>
          <cell r="BV3" t="str">
            <v>VLG</v>
          </cell>
          <cell r="BW3" t="str">
            <v>VPC</v>
          </cell>
          <cell r="BX3" t="str">
            <v>VTU</v>
          </cell>
          <cell r="BY3" t="str">
            <v>YBI</v>
          </cell>
        </row>
        <row r="5">
          <cell r="E5" t="str">
            <v>F211</v>
          </cell>
          <cell r="F5" t="str">
            <v>Doanh thu data trên di động</v>
          </cell>
          <cell r="G5">
            <v>1</v>
          </cell>
          <cell r="H5" t="str">
            <v>Quý</v>
          </cell>
          <cell r="I5" t="str">
            <v>Triệu đồng</v>
          </cell>
          <cell r="J5">
            <v>0.06</v>
          </cell>
          <cell r="K5" t="str">
            <v>Ban KHĐT</v>
          </cell>
          <cell r="M5" t="str">
            <v>Ban KHĐT</v>
          </cell>
          <cell r="O5">
            <v>55565.932689535242</v>
          </cell>
          <cell r="P5">
            <v>9480.9742035008985</v>
          </cell>
          <cell r="Q5">
            <v>40869.481513184473</v>
          </cell>
          <cell r="R5">
            <v>59844.043390936793</v>
          </cell>
          <cell r="S5">
            <v>56009.520221174549</v>
          </cell>
          <cell r="T5">
            <v>33862.970062390632</v>
          </cell>
          <cell r="U5">
            <v>17366.519825879528</v>
          </cell>
          <cell r="V5">
            <v>103599.97209166942</v>
          </cell>
          <cell r="W5">
            <v>28948.806481909603</v>
          </cell>
          <cell r="X5">
            <v>36687.791174822967</v>
          </cell>
          <cell r="Y5">
            <v>112449.67713664548</v>
          </cell>
          <cell r="Z5">
            <v>37564</v>
          </cell>
          <cell r="AA5">
            <v>26122.178509357749</v>
          </cell>
          <cell r="AB5">
            <v>44247.560932224413</v>
          </cell>
          <cell r="AC5">
            <v>66326.408533208945</v>
          </cell>
          <cell r="AD5">
            <v>19434.796094757072</v>
          </cell>
          <cell r="AE5">
            <v>13519.865959242215</v>
          </cell>
          <cell r="AF5">
            <v>101850</v>
          </cell>
          <cell r="AG5">
            <v>32180.183747253657</v>
          </cell>
          <cell r="AH5">
            <v>16336.701373718946</v>
          </cell>
          <cell r="AI5">
            <v>21723.495206722182</v>
          </cell>
          <cell r="AJ5">
            <v>30481.897315272239</v>
          </cell>
          <cell r="AK5">
            <v>459952.15011133888</v>
          </cell>
          <cell r="AL5">
            <v>50350</v>
          </cell>
          <cell r="AM5">
            <v>27728</v>
          </cell>
          <cell r="AN5">
            <v>71626.258250000014</v>
          </cell>
          <cell r="AO5">
            <v>8618</v>
          </cell>
          <cell r="AP5">
            <v>25191.096959225593</v>
          </cell>
          <cell r="AQ5">
            <v>39601.669447684944</v>
          </cell>
          <cell r="AR5">
            <v>33872.139873907203</v>
          </cell>
          <cell r="AS5">
            <v>102489</v>
          </cell>
          <cell r="AT5">
            <v>5390.7749999999996</v>
          </cell>
          <cell r="AU5">
            <v>14236.464050658898</v>
          </cell>
          <cell r="AV5">
            <v>46752.991689514602</v>
          </cell>
          <cell r="AW5">
            <v>23789.544519721388</v>
          </cell>
          <cell r="AX5">
            <v>31400</v>
          </cell>
          <cell r="AY5">
            <v>66999.63</v>
          </cell>
          <cell r="AZ5">
            <v>68150.571148480813</v>
          </cell>
          <cell r="BA5">
            <v>71601</v>
          </cell>
          <cell r="BB5">
            <v>31229.647592616147</v>
          </cell>
          <cell r="BC5">
            <v>13166.192228261982</v>
          </cell>
          <cell r="BD5">
            <v>27261.184554572792</v>
          </cell>
          <cell r="BE5">
            <v>16350</v>
          </cell>
          <cell r="BF5">
            <v>40984.779859244627</v>
          </cell>
          <cell r="BG5">
            <v>24975.864087813825</v>
          </cell>
          <cell r="BH5">
            <v>20904.916858600944</v>
          </cell>
          <cell r="BI5">
            <v>55654.136566079877</v>
          </cell>
          <cell r="BJ5">
            <v>23036.752931138068</v>
          </cell>
          <cell r="BK5">
            <v>25279</v>
          </cell>
          <cell r="BL5">
            <v>19655.563704000004</v>
          </cell>
          <cell r="BM5">
            <v>31522.14051383148</v>
          </cell>
          <cell r="BN5">
            <v>45654.268790373855</v>
          </cell>
          <cell r="BO5">
            <v>43164.606063162311</v>
          </cell>
          <cell r="BP5">
            <v>89156</v>
          </cell>
          <cell r="BQ5">
            <v>22857.249409125136</v>
          </cell>
          <cell r="BR5">
            <v>42087.985400350692</v>
          </cell>
          <cell r="BS5">
            <v>425996.73623935494</v>
          </cell>
          <cell r="BT5">
            <v>16807.907547423139</v>
          </cell>
          <cell r="BU5">
            <v>21253.675701649358</v>
          </cell>
          <cell r="BV5">
            <v>17830.12</v>
          </cell>
          <cell r="BW5">
            <v>34041.5437229612</v>
          </cell>
          <cell r="BX5">
            <v>39507</v>
          </cell>
          <cell r="BY5">
            <v>21882.691440111459</v>
          </cell>
        </row>
        <row r="6">
          <cell r="E6" t="str">
            <v>F212</v>
          </cell>
          <cell r="F6" t="str">
            <v>Doanh thu khối KHCN</v>
          </cell>
          <cell r="G6">
            <v>2</v>
          </cell>
          <cell r="H6" t="str">
            <v>Quý</v>
          </cell>
          <cell r="I6" t="str">
            <v>Triệu đồng</v>
          </cell>
          <cell r="K6" t="str">
            <v>Ban KHĐT</v>
          </cell>
          <cell r="M6" t="str">
            <v>Ban KHĐT</v>
          </cell>
          <cell r="O6">
            <v>309792.60327326722</v>
          </cell>
          <cell r="P6">
            <v>32322.967958265406</v>
          </cell>
          <cell r="Q6">
            <v>209656.40168856893</v>
          </cell>
          <cell r="R6">
            <v>271316.84261056629</v>
          </cell>
          <cell r="S6">
            <v>188752.48202361516</v>
          </cell>
          <cell r="T6">
            <v>202569.45776313907</v>
          </cell>
          <cell r="U6">
            <v>153023.9161915505</v>
          </cell>
          <cell r="V6">
            <v>398949.21732419031</v>
          </cell>
          <cell r="W6">
            <v>172966.44492920849</v>
          </cell>
          <cell r="X6">
            <v>235978.40282798983</v>
          </cell>
          <cell r="Y6">
            <v>431435.23718408652</v>
          </cell>
          <cell r="Z6">
            <v>211214.94823866148</v>
          </cell>
          <cell r="AA6">
            <v>94040.902942355504</v>
          </cell>
          <cell r="AB6">
            <v>177158.26821460476</v>
          </cell>
          <cell r="AC6">
            <v>348257.70104591013</v>
          </cell>
          <cell r="AD6">
            <v>79100.633086273621</v>
          </cell>
          <cell r="AE6">
            <v>61832.097073920042</v>
          </cell>
          <cell r="AF6">
            <v>459523.26929663273</v>
          </cell>
          <cell r="AG6">
            <v>230318.88495942557</v>
          </cell>
          <cell r="AH6">
            <v>87199.052222190745</v>
          </cell>
          <cell r="AI6">
            <v>98144.595688959263</v>
          </cell>
          <cell r="AJ6">
            <v>139332.95390677359</v>
          </cell>
          <cell r="AK6">
            <v>1686969.1905756493</v>
          </cell>
          <cell r="AL6">
            <v>209027.87458803103</v>
          </cell>
          <cell r="AM6">
            <v>200356.24433242457</v>
          </cell>
          <cell r="AN6">
            <v>397551.9368879128</v>
          </cell>
          <cell r="AO6">
            <v>61000.800910230013</v>
          </cell>
          <cell r="AP6">
            <v>87995.951524713557</v>
          </cell>
          <cell r="AQ6">
            <v>143974.01179451021</v>
          </cell>
          <cell r="AR6">
            <v>201617.55355173314</v>
          </cell>
          <cell r="AS6">
            <v>467069.61691663926</v>
          </cell>
          <cell r="AT6">
            <v>32313.400504704197</v>
          </cell>
          <cell r="AU6">
            <v>50951.481972961148</v>
          </cell>
          <cell r="AV6">
            <v>284560.6819317459</v>
          </cell>
          <cell r="AW6">
            <v>106975.66922536987</v>
          </cell>
          <cell r="AX6">
            <v>130780.26246660804</v>
          </cell>
          <cell r="AY6">
            <v>367386.44213609374</v>
          </cell>
          <cell r="AZ6">
            <v>301911.68936133146</v>
          </cell>
          <cell r="BA6">
            <v>354997.80652634241</v>
          </cell>
          <cell r="BB6">
            <v>143806.83269656848</v>
          </cell>
          <cell r="BC6">
            <v>97033.703285469994</v>
          </cell>
          <cell r="BD6">
            <v>151979.05532389111</v>
          </cell>
          <cell r="BE6">
            <v>100735.57484503025</v>
          </cell>
          <cell r="BF6">
            <v>197130.71890810164</v>
          </cell>
          <cell r="BG6">
            <v>140185.22154651856</v>
          </cell>
          <cell r="BH6">
            <v>122443.1842986776</v>
          </cell>
          <cell r="BI6">
            <v>253739.96446729184</v>
          </cell>
          <cell r="BJ6">
            <v>138024.80588865071</v>
          </cell>
          <cell r="BK6">
            <v>141214.90380324624</v>
          </cell>
          <cell r="BL6">
            <v>100196.44462269108</v>
          </cell>
          <cell r="BM6">
            <v>201708.13532903438</v>
          </cell>
          <cell r="BN6">
            <v>169897.65317318641</v>
          </cell>
          <cell r="BO6">
            <v>156641.65708143666</v>
          </cell>
          <cell r="BP6">
            <v>411517.96598389448</v>
          </cell>
          <cell r="BQ6">
            <v>133819.3209812686</v>
          </cell>
          <cell r="BR6">
            <v>272301.72185644967</v>
          </cell>
          <cell r="BS6">
            <v>1536127.5510396841</v>
          </cell>
          <cell r="BT6">
            <v>100450.96447108765</v>
          </cell>
          <cell r="BU6">
            <v>71285.701009007666</v>
          </cell>
          <cell r="BV6">
            <v>95699.604682053934</v>
          </cell>
          <cell r="BW6">
            <v>157324.25253570857</v>
          </cell>
          <cell r="BX6">
            <v>223514.00752644252</v>
          </cell>
          <cell r="BY6">
            <v>100653.41087532476</v>
          </cell>
        </row>
        <row r="7">
          <cell r="E7" t="str">
            <v>F23</v>
          </cell>
          <cell r="F7" t="str">
            <v>Doanh thu dịch vụ số KHDN</v>
          </cell>
          <cell r="G7">
            <v>1</v>
          </cell>
          <cell r="H7" t="str">
            <v>Quý</v>
          </cell>
          <cell r="I7" t="str">
            <v>Triệu đồng</v>
          </cell>
          <cell r="K7" t="str">
            <v>Ban KHĐT</v>
          </cell>
          <cell r="M7" t="str">
            <v>Ban KHĐT</v>
          </cell>
          <cell r="O7">
            <v>2012.3040174908269</v>
          </cell>
          <cell r="P7">
            <v>1133.945906937593</v>
          </cell>
          <cell r="Q7">
            <v>9902.5659872344986</v>
          </cell>
          <cell r="R7">
            <v>2833.6212525852452</v>
          </cell>
          <cell r="S7">
            <v>2947</v>
          </cell>
          <cell r="T7">
            <v>2319.9901030341857</v>
          </cell>
          <cell r="U7">
            <v>3934</v>
          </cell>
          <cell r="V7">
            <v>13920.717421879333</v>
          </cell>
          <cell r="W7">
            <v>6470.5091209194461</v>
          </cell>
          <cell r="X7">
            <v>1842</v>
          </cell>
          <cell r="Y7">
            <v>3907.5842282564104</v>
          </cell>
          <cell r="Z7">
            <v>6593.7844614453861</v>
          </cell>
          <cell r="AA7">
            <v>4516.2789149818445</v>
          </cell>
          <cell r="AB7">
            <v>14642.875886891725</v>
          </cell>
          <cell r="AC7">
            <v>7075.1517008500005</v>
          </cell>
          <cell r="AD7">
            <v>174.68</v>
          </cell>
          <cell r="AE7">
            <v>2096.1379191863957</v>
          </cell>
          <cell r="AF7">
            <v>11038</v>
          </cell>
          <cell r="AG7">
            <v>1682.0088123897312</v>
          </cell>
          <cell r="AH7">
            <v>3789.0514916059728</v>
          </cell>
          <cell r="AI7">
            <v>6268.0717297062056</v>
          </cell>
          <cell r="AJ7">
            <v>3467</v>
          </cell>
          <cell r="AK7">
            <v>53815.906188941139</v>
          </cell>
          <cell r="AL7">
            <v>2564.5833333333335</v>
          </cell>
          <cell r="AM7">
            <v>5563.7288499999995</v>
          </cell>
          <cell r="AN7">
            <v>11450.627887523331</v>
          </cell>
          <cell r="AO7">
            <v>1685</v>
          </cell>
          <cell r="AP7">
            <v>3307.0322233563193</v>
          </cell>
          <cell r="AQ7">
            <v>5156.1599683044215</v>
          </cell>
          <cell r="AR7">
            <v>8374.878962552084</v>
          </cell>
          <cell r="AS7">
            <v>4318.1400000000003</v>
          </cell>
          <cell r="AT7">
            <v>2806.7995000000001</v>
          </cell>
          <cell r="AU7">
            <v>7067.7669878870147</v>
          </cell>
          <cell r="AV7">
            <v>6059.2568470818705</v>
          </cell>
          <cell r="AW7">
            <v>4453.2922638605723</v>
          </cell>
          <cell r="AX7">
            <v>5656.4527299999991</v>
          </cell>
          <cell r="AY7">
            <v>3668.7599999999998</v>
          </cell>
          <cell r="AZ7">
            <v>5129.0850896000002</v>
          </cell>
          <cell r="BA7">
            <v>10645</v>
          </cell>
          <cell r="BB7">
            <v>3516.5594009817191</v>
          </cell>
          <cell r="BC7">
            <v>1213.1334044968678</v>
          </cell>
          <cell r="BD7">
            <v>4456.4707995412109</v>
          </cell>
          <cell r="BE7">
            <v>3060</v>
          </cell>
          <cell r="BF7">
            <v>3547.4870464047299</v>
          </cell>
          <cell r="BG7">
            <v>7326.7899455741262</v>
          </cell>
          <cell r="BH7">
            <v>6003.609450891825</v>
          </cell>
          <cell r="BI7">
            <v>6419.2201304753798</v>
          </cell>
          <cell r="BJ7">
            <v>4111.4985600000009</v>
          </cell>
          <cell r="BK7">
            <v>2940</v>
          </cell>
          <cell r="BL7">
            <v>4134.3830640062961</v>
          </cell>
          <cell r="BM7">
            <v>6057.3262619944235</v>
          </cell>
          <cell r="BN7">
            <v>4800.3591397636865</v>
          </cell>
          <cell r="BO7">
            <v>3875.2598515</v>
          </cell>
          <cell r="BP7">
            <v>16601</v>
          </cell>
          <cell r="BQ7">
            <v>2486.8673551116858</v>
          </cell>
          <cell r="BR7">
            <v>5830.7802701197425</v>
          </cell>
          <cell r="BS7">
            <v>79794.80393536888</v>
          </cell>
          <cell r="BT7">
            <v>1119</v>
          </cell>
          <cell r="BU7">
            <v>1857.02</v>
          </cell>
          <cell r="BV7">
            <v>2506.2800000000002</v>
          </cell>
          <cell r="BW7">
            <v>6654.6038399756699</v>
          </cell>
          <cell r="BX7">
            <v>3401</v>
          </cell>
          <cell r="BY7">
            <v>2681.2700647702877</v>
          </cell>
        </row>
        <row r="8">
          <cell r="E8" t="str">
            <v>F26</v>
          </cell>
          <cell r="F8" t="str">
            <v>Doanh thu khối KHDN</v>
          </cell>
          <cell r="G8">
            <v>2</v>
          </cell>
          <cell r="H8" t="str">
            <v>Quý</v>
          </cell>
          <cell r="I8" t="str">
            <v>Triệu đồng</v>
          </cell>
          <cell r="K8" t="str">
            <v>Ban KHDN</v>
          </cell>
          <cell r="L8" t="str">
            <v>TTKD</v>
          </cell>
          <cell r="N8" t="str">
            <v>Ban KHDN</v>
          </cell>
          <cell r="O8">
            <v>23037.115750850178</v>
          </cell>
          <cell r="P8">
            <v>8107.6403234774116</v>
          </cell>
          <cell r="Q8">
            <v>43708.740673378881</v>
          </cell>
          <cell r="R8">
            <v>17428.894883108769</v>
          </cell>
          <cell r="S8">
            <v>69688.673036779364</v>
          </cell>
          <cell r="T8">
            <v>21618.322259742101</v>
          </cell>
          <cell r="U8">
            <v>34278.037757373815</v>
          </cell>
          <cell r="V8">
            <v>144272.89030981387</v>
          </cell>
          <cell r="W8">
            <v>43045.231473155392</v>
          </cell>
          <cell r="X8">
            <v>44643.72046258831</v>
          </cell>
          <cell r="Y8">
            <v>29270.104327039728</v>
          </cell>
          <cell r="Z8">
            <v>46387.177513106501</v>
          </cell>
          <cell r="AA8">
            <v>19466.544834936689</v>
          </cell>
          <cell r="AB8">
            <v>129958.42079756562</v>
          </cell>
          <cell r="AC8">
            <v>39104.192041819217</v>
          </cell>
          <cell r="AD8">
            <v>14793.390192165114</v>
          </cell>
          <cell r="AE8">
            <v>19855.492650872187</v>
          </cell>
          <cell r="AF8">
            <v>140674.73070336727</v>
          </cell>
          <cell r="AG8">
            <v>40350.848634095943</v>
          </cell>
          <cell r="AH8">
            <v>33102.838676294647</v>
          </cell>
          <cell r="AI8">
            <v>18984.194364716346</v>
          </cell>
          <cell r="AJ8">
            <v>27507.570694783004</v>
          </cell>
          <cell r="AK8">
            <v>696943.8457446394</v>
          </cell>
          <cell r="AL8">
            <v>24941.375411968962</v>
          </cell>
          <cell r="AM8">
            <v>62885.155321945298</v>
          </cell>
          <cell r="AN8">
            <v>121620.20642664217</v>
          </cell>
          <cell r="AO8">
            <v>13852.916189769996</v>
          </cell>
          <cell r="AP8">
            <v>20647.235071639047</v>
          </cell>
          <cell r="AQ8">
            <v>41874.852017572943</v>
          </cell>
          <cell r="AR8">
            <v>79845.058171411292</v>
          </cell>
          <cell r="AS8">
            <v>46829.914738731524</v>
          </cell>
          <cell r="AT8">
            <v>17234.745772803191</v>
          </cell>
          <cell r="AU8">
            <v>16645.885393460227</v>
          </cell>
          <cell r="AV8">
            <v>40103.535716661492</v>
          </cell>
          <cell r="AW8">
            <v>23217.110195608599</v>
          </cell>
          <cell r="AX8">
            <v>29847.647056556434</v>
          </cell>
          <cell r="AY8">
            <v>62232.007863906234</v>
          </cell>
          <cell r="AZ8">
            <v>28796.357138060037</v>
          </cell>
          <cell r="BA8">
            <v>65197.193473657608</v>
          </cell>
          <cell r="BB8">
            <v>27353.585233009555</v>
          </cell>
          <cell r="BC8">
            <v>19818.335076192838</v>
          </cell>
          <cell r="BD8">
            <v>29202.677436390717</v>
          </cell>
          <cell r="BE8">
            <v>23840.425154969755</v>
          </cell>
          <cell r="BF8">
            <v>33680.499982297915</v>
          </cell>
          <cell r="BG8">
            <v>58884.062419970971</v>
          </cell>
          <cell r="BH8">
            <v>47670.066022613704</v>
          </cell>
          <cell r="BI8">
            <v>67439.061655339567</v>
          </cell>
          <cell r="BJ8">
            <v>25950.651684379565</v>
          </cell>
          <cell r="BK8">
            <v>20838.096196753755</v>
          </cell>
          <cell r="BL8">
            <v>21088.265098241511</v>
          </cell>
          <cell r="BM8">
            <v>46205.513640068901</v>
          </cell>
          <cell r="BN8">
            <v>30513.180478698792</v>
          </cell>
          <cell r="BO8">
            <v>40632.095634043741</v>
          </cell>
          <cell r="BP8">
            <v>78055.034016105521</v>
          </cell>
          <cell r="BQ8">
            <v>22364.038157582192</v>
          </cell>
          <cell r="BR8">
            <v>39119.369426774734</v>
          </cell>
          <cell r="BS8">
            <v>902858.04741820274</v>
          </cell>
          <cell r="BT8">
            <v>15993.601013473433</v>
          </cell>
          <cell r="BU8">
            <v>13271.161792596697</v>
          </cell>
          <cell r="BV8">
            <v>20118.155317946057</v>
          </cell>
          <cell r="BW8">
            <v>46947.111991155856</v>
          </cell>
          <cell r="BX8">
            <v>75696.99247355746</v>
          </cell>
          <cell r="BY8">
            <v>17865.434898913703</v>
          </cell>
        </row>
        <row r="9">
          <cell r="E9" t="str">
            <v>F43</v>
          </cell>
          <cell r="F9" t="str">
            <v>Thuê bao phát sinh cước thực tăng các dịch vụ</v>
          </cell>
          <cell r="G9">
            <v>1</v>
          </cell>
          <cell r="H9" t="str">
            <v>Quý</v>
          </cell>
        </row>
        <row r="10">
          <cell r="E10" t="str">
            <v>F433</v>
          </cell>
          <cell r="F10" t="str">
            <v>BRCĐ</v>
          </cell>
          <cell r="G10">
            <v>1</v>
          </cell>
          <cell r="H10" t="str">
            <v>Quý</v>
          </cell>
          <cell r="I10" t="str">
            <v>Thuê bao</v>
          </cell>
          <cell r="J10">
            <v>0.03</v>
          </cell>
          <cell r="K10" t="str">
            <v>Ban KHCN</v>
          </cell>
          <cell r="M10" t="str">
            <v>Ban KHCN</v>
          </cell>
          <cell r="O10">
            <v>4530</v>
          </cell>
          <cell r="P10">
            <v>554.50980059610083</v>
          </cell>
          <cell r="Q10">
            <v>4089</v>
          </cell>
          <cell r="R10">
            <v>2156.4600611724427</v>
          </cell>
          <cell r="S10">
            <v>4350</v>
          </cell>
          <cell r="T10">
            <v>3264.3192886001334</v>
          </cell>
          <cell r="U10">
            <v>4432</v>
          </cell>
          <cell r="V10">
            <v>9903.1166762031571</v>
          </cell>
          <cell r="W10">
            <v>2357.5598408075311</v>
          </cell>
          <cell r="X10">
            <v>2930</v>
          </cell>
          <cell r="Y10">
            <v>2906.7445136502229</v>
          </cell>
          <cell r="Z10">
            <v>2934.7391888864472</v>
          </cell>
          <cell r="AA10">
            <v>1044</v>
          </cell>
          <cell r="AB10">
            <v>3249.6267589268791</v>
          </cell>
          <cell r="AC10">
            <v>4350</v>
          </cell>
          <cell r="AD10">
            <v>687</v>
          </cell>
          <cell r="AE10">
            <v>918</v>
          </cell>
          <cell r="AF10">
            <v>8430</v>
          </cell>
          <cell r="AG10">
            <v>2204</v>
          </cell>
          <cell r="AH10">
            <v>4222</v>
          </cell>
          <cell r="AI10">
            <v>1529</v>
          </cell>
          <cell r="AJ10">
            <v>1722</v>
          </cell>
          <cell r="AK10">
            <v>25000</v>
          </cell>
          <cell r="AL10">
            <v>2850</v>
          </cell>
          <cell r="AM10">
            <v>6688</v>
          </cell>
          <cell r="AN10">
            <v>5664.7304637041916</v>
          </cell>
          <cell r="AO10">
            <v>1320</v>
          </cell>
          <cell r="AP10">
            <v>1949.60086</v>
          </cell>
          <cell r="AQ10">
            <v>4900</v>
          </cell>
          <cell r="AR10">
            <v>3084</v>
          </cell>
          <cell r="AS10">
            <v>5649</v>
          </cell>
          <cell r="AT10">
            <v>1110.72</v>
          </cell>
          <cell r="AU10">
            <v>546.69920043469256</v>
          </cell>
          <cell r="AV10">
            <v>3693</v>
          </cell>
          <cell r="AW10">
            <v>1639.9385939151587</v>
          </cell>
          <cell r="AX10">
            <v>1255</v>
          </cell>
          <cell r="AY10">
            <v>3681</v>
          </cell>
          <cell r="AZ10">
            <v>5331.0982527584574</v>
          </cell>
          <cell r="BA10">
            <v>7482</v>
          </cell>
          <cell r="BB10">
            <v>2733</v>
          </cell>
          <cell r="BC10">
            <v>1285.4827559347123</v>
          </cell>
          <cell r="BD10">
            <v>3592.089503404799</v>
          </cell>
          <cell r="BE10">
            <v>2080</v>
          </cell>
          <cell r="BF10">
            <v>2331</v>
          </cell>
          <cell r="BG10">
            <v>4366.1700421169671</v>
          </cell>
          <cell r="BH10">
            <v>3070.7153241740211</v>
          </cell>
          <cell r="BI10">
            <v>3114.6833080816441</v>
          </cell>
          <cell r="BJ10">
            <v>1477.1362883459778</v>
          </cell>
          <cell r="BK10">
            <v>1530</v>
          </cell>
          <cell r="BL10">
            <v>2114</v>
          </cell>
          <cell r="BM10">
            <v>2389.6493296057306</v>
          </cell>
          <cell r="BN10">
            <v>4871</v>
          </cell>
          <cell r="BO10">
            <v>2865.043789127431</v>
          </cell>
          <cell r="BP10">
            <v>6965</v>
          </cell>
          <cell r="BQ10">
            <v>2172.0999999999995</v>
          </cell>
          <cell r="BR10">
            <v>4808</v>
          </cell>
          <cell r="BS10">
            <v>28867.125005791029</v>
          </cell>
          <cell r="BT10">
            <v>3000</v>
          </cell>
          <cell r="BU10">
            <v>1932.9730202287385</v>
          </cell>
          <cell r="BV10">
            <v>1994</v>
          </cell>
          <cell r="BW10">
            <v>3104.2940132305507</v>
          </cell>
          <cell r="BX10">
            <v>4813</v>
          </cell>
          <cell r="BY10">
            <v>1815</v>
          </cell>
        </row>
        <row r="11">
          <cell r="E11" t="str">
            <v>F434</v>
          </cell>
          <cell r="F11" t="str">
            <v>Thuê bao MyTV</v>
          </cell>
          <cell r="G11">
            <v>1</v>
          </cell>
          <cell r="H11" t="str">
            <v>Quý</v>
          </cell>
          <cell r="I11" t="str">
            <v>%</v>
          </cell>
          <cell r="J11">
            <v>0.02</v>
          </cell>
          <cell r="K11" t="str">
            <v>Ban KHCN</v>
          </cell>
          <cell r="M11" t="str">
            <v>Ban KHCN</v>
          </cell>
          <cell r="O11">
            <v>100</v>
          </cell>
          <cell r="P11">
            <v>100</v>
          </cell>
          <cell r="Q11">
            <v>100</v>
          </cell>
          <cell r="R11">
            <v>100</v>
          </cell>
          <cell r="S11">
            <v>100</v>
          </cell>
          <cell r="T11">
            <v>100</v>
          </cell>
          <cell r="U11">
            <v>100</v>
          </cell>
          <cell r="V11">
            <v>100</v>
          </cell>
          <cell r="W11">
            <v>100</v>
          </cell>
          <cell r="X11">
            <v>100</v>
          </cell>
          <cell r="Y11">
            <v>100</v>
          </cell>
          <cell r="Z11">
            <v>100</v>
          </cell>
          <cell r="AA11">
            <v>100</v>
          </cell>
          <cell r="AB11">
            <v>100</v>
          </cell>
          <cell r="AC11">
            <v>100</v>
          </cell>
          <cell r="AD11">
            <v>100</v>
          </cell>
          <cell r="AE11">
            <v>100</v>
          </cell>
          <cell r="AF11">
            <v>100</v>
          </cell>
          <cell r="AG11">
            <v>100</v>
          </cell>
          <cell r="AH11">
            <v>100</v>
          </cell>
          <cell r="AI11">
            <v>100</v>
          </cell>
          <cell r="AJ11">
            <v>100</v>
          </cell>
          <cell r="AK11">
            <v>100</v>
          </cell>
          <cell r="AL11">
            <v>100</v>
          </cell>
          <cell r="AM11">
            <v>100</v>
          </cell>
          <cell r="AN11">
            <v>100</v>
          </cell>
          <cell r="AO11">
            <v>100</v>
          </cell>
          <cell r="AP11">
            <v>100</v>
          </cell>
          <cell r="AQ11">
            <v>100</v>
          </cell>
          <cell r="AR11">
            <v>100</v>
          </cell>
          <cell r="AS11">
            <v>100</v>
          </cell>
          <cell r="AT11">
            <v>100</v>
          </cell>
          <cell r="AU11">
            <v>100</v>
          </cell>
          <cell r="AV11">
            <v>100</v>
          </cell>
          <cell r="AW11">
            <v>100</v>
          </cell>
          <cell r="AX11">
            <v>100</v>
          </cell>
          <cell r="AY11">
            <v>100</v>
          </cell>
          <cell r="AZ11">
            <v>100</v>
          </cell>
          <cell r="BA11">
            <v>100</v>
          </cell>
          <cell r="BB11">
            <v>100</v>
          </cell>
          <cell r="BC11">
            <v>100</v>
          </cell>
          <cell r="BD11">
            <v>100</v>
          </cell>
          <cell r="BE11">
            <v>100</v>
          </cell>
          <cell r="BF11">
            <v>100</v>
          </cell>
          <cell r="BG11">
            <v>100</v>
          </cell>
          <cell r="BH11">
            <v>100</v>
          </cell>
          <cell r="BI11">
            <v>100</v>
          </cell>
          <cell r="BJ11">
            <v>100</v>
          </cell>
          <cell r="BK11">
            <v>100</v>
          </cell>
          <cell r="BL11">
            <v>100</v>
          </cell>
          <cell r="BM11">
            <v>100</v>
          </cell>
          <cell r="BN11">
            <v>100</v>
          </cell>
          <cell r="BO11">
            <v>100</v>
          </cell>
          <cell r="BP11">
            <v>100</v>
          </cell>
          <cell r="BQ11">
            <v>100</v>
          </cell>
          <cell r="BR11">
            <v>100</v>
          </cell>
          <cell r="BS11">
            <v>100</v>
          </cell>
          <cell r="BT11">
            <v>100</v>
          </cell>
          <cell r="BU11">
            <v>100</v>
          </cell>
          <cell r="BV11">
            <v>100</v>
          </cell>
          <cell r="BW11">
            <v>100</v>
          </cell>
          <cell r="BX11">
            <v>100</v>
          </cell>
          <cell r="BY11">
            <v>100</v>
          </cell>
        </row>
        <row r="12">
          <cell r="E12" t="str">
            <v>F443</v>
          </cell>
          <cell r="F12" t="str">
            <v>Tăng trưởng thuê bao gói Home Combo</v>
          </cell>
          <cell r="G12">
            <v>1</v>
          </cell>
          <cell r="H12" t="str">
            <v>Quý</v>
          </cell>
          <cell r="I12" t="str">
            <v>Thuê bao</v>
          </cell>
          <cell r="J12">
            <v>0.02</v>
          </cell>
          <cell r="K12" t="str">
            <v>Ban KHCN</v>
          </cell>
          <cell r="M12" t="str">
            <v>Ban KHCN</v>
          </cell>
          <cell r="O12">
            <v>5745.5559471701654</v>
          </cell>
          <cell r="P12">
            <v>1293.6185329976754</v>
          </cell>
          <cell r="Q12">
            <v>5497.4595065722015</v>
          </cell>
          <cell r="R12">
            <v>2409.1772708374992</v>
          </cell>
          <cell r="S12">
            <v>3062.1289965444748</v>
          </cell>
          <cell r="T12">
            <v>4702.1981742033158</v>
          </cell>
          <cell r="U12">
            <v>4060.4124461746201</v>
          </cell>
          <cell r="V12">
            <v>6025.17417775588</v>
          </cell>
          <cell r="W12">
            <v>4479.7494643209793</v>
          </cell>
          <cell r="X12">
            <v>3813.9685144944351</v>
          </cell>
          <cell r="Y12">
            <v>3202.9898007344268</v>
          </cell>
          <cell r="Z12">
            <v>2791.4162452033897</v>
          </cell>
          <cell r="AA12">
            <v>2627.3558129739049</v>
          </cell>
          <cell r="AB12">
            <v>4180.0322892884378</v>
          </cell>
          <cell r="AC12">
            <v>9703.2309857307428</v>
          </cell>
          <cell r="AD12">
            <v>1564.497340968155</v>
          </cell>
          <cell r="AE12">
            <v>1416.7889174529666</v>
          </cell>
          <cell r="AF12">
            <v>8078.3838073772686</v>
          </cell>
          <cell r="AG12">
            <v>5039.7929542726397</v>
          </cell>
          <cell r="AH12">
            <v>2008.5335262938352</v>
          </cell>
          <cell r="AI12">
            <v>2011.0617514501139</v>
          </cell>
          <cell r="AJ12">
            <v>3903.5686062829495</v>
          </cell>
          <cell r="AK12">
            <v>19717.11669358136</v>
          </cell>
          <cell r="AL12">
            <v>4485.0302022221786</v>
          </cell>
          <cell r="AM12">
            <v>5859.7097670176681</v>
          </cell>
          <cell r="AN12">
            <v>9987.2927160272011</v>
          </cell>
          <cell r="AO12">
            <v>1643.5318592593335</v>
          </cell>
          <cell r="AP12">
            <v>2833.0507171940362</v>
          </cell>
          <cell r="AQ12">
            <v>3372.9673398394216</v>
          </cell>
          <cell r="AR12">
            <v>4912.6379456658524</v>
          </cell>
          <cell r="AS12">
            <v>4930.8061422421979</v>
          </cell>
          <cell r="AT12">
            <v>1250.5889113878138</v>
          </cell>
          <cell r="AU12">
            <v>1477.2563119809988</v>
          </cell>
          <cell r="AV12">
            <v>5386.264986432494</v>
          </cell>
          <cell r="AW12">
            <v>3711.3717398338404</v>
          </cell>
          <cell r="AX12">
            <v>3145.5287563088605</v>
          </cell>
          <cell r="AY12">
            <v>5583.3820376181129</v>
          </cell>
          <cell r="AZ12">
            <v>5020.8538049327317</v>
          </cell>
          <cell r="BA12">
            <v>10550.95766595118</v>
          </cell>
          <cell r="BB12">
            <v>3699.5658369966918</v>
          </cell>
          <cell r="BC12">
            <v>2262.6589501317039</v>
          </cell>
          <cell r="BD12">
            <v>5206.7188708283038</v>
          </cell>
          <cell r="BE12">
            <v>3769.7928433634997</v>
          </cell>
          <cell r="BF12">
            <v>5270.4833170395459</v>
          </cell>
          <cell r="BG12">
            <v>4722.8425583917369</v>
          </cell>
          <cell r="BH12">
            <v>4419.9722833976721</v>
          </cell>
          <cell r="BI12">
            <v>4964.766541531917</v>
          </cell>
          <cell r="BJ12">
            <v>3369.8779992437958</v>
          </cell>
          <cell r="BK12">
            <v>2970.9629348077824</v>
          </cell>
          <cell r="BL12">
            <v>2818.7492383618996</v>
          </cell>
          <cell r="BM12">
            <v>4681.5331702378171</v>
          </cell>
          <cell r="BN12">
            <v>5294.9197805705953</v>
          </cell>
          <cell r="BO12">
            <v>4638.879329525982</v>
          </cell>
          <cell r="BP12">
            <v>13607.717089477883</v>
          </cell>
          <cell r="BQ12">
            <v>3043.7347967591013</v>
          </cell>
          <cell r="BR12">
            <v>6022.255663048214</v>
          </cell>
          <cell r="BS12">
            <v>20011.583641951092</v>
          </cell>
          <cell r="BT12">
            <v>2504.163608728858</v>
          </cell>
          <cell r="BU12">
            <v>2370.1888357595672</v>
          </cell>
          <cell r="BV12">
            <v>2081.916306401477</v>
          </cell>
          <cell r="BW12">
            <v>5630.2150831489935</v>
          </cell>
          <cell r="BX12">
            <v>3877.1773572366596</v>
          </cell>
          <cell r="BY12">
            <v>2994.4216726330073</v>
          </cell>
        </row>
        <row r="13">
          <cell r="E13" t="str">
            <v>F52</v>
          </cell>
          <cell r="F13" t="str">
            <v>Năng suất lao động bình quân</v>
          </cell>
          <cell r="G13">
            <v>2</v>
          </cell>
          <cell r="H13" t="str">
            <v>Quý</v>
          </cell>
          <cell r="I13" t="str">
            <v>Triệu đồng</v>
          </cell>
          <cell r="J13">
            <v>0.02</v>
          </cell>
          <cell r="K13" t="str">
            <v>Ban Nhân sự</v>
          </cell>
          <cell r="M13" t="str">
            <v>Ban Nhân sự</v>
          </cell>
          <cell r="O13">
            <v>2147.29</v>
          </cell>
          <cell r="P13">
            <v>603.44000000000005</v>
          </cell>
          <cell r="Q13">
            <v>2345.9699999999998</v>
          </cell>
          <cell r="R13">
            <v>2309.9699999999998</v>
          </cell>
          <cell r="S13">
            <v>1427.85</v>
          </cell>
          <cell r="T13">
            <v>1737.89</v>
          </cell>
          <cell r="U13">
            <v>1387.42</v>
          </cell>
          <cell r="V13">
            <v>2282.4499999999998</v>
          </cell>
          <cell r="W13">
            <v>1963.74</v>
          </cell>
          <cell r="X13">
            <v>2158.63</v>
          </cell>
          <cell r="Y13">
            <v>3290.75</v>
          </cell>
          <cell r="Z13">
            <v>1936.86</v>
          </cell>
          <cell r="AA13">
            <v>1158.24</v>
          </cell>
          <cell r="AB13">
            <v>1195.01</v>
          </cell>
          <cell r="AC13">
            <v>1752.77</v>
          </cell>
          <cell r="AD13">
            <v>948.42</v>
          </cell>
          <cell r="AE13">
            <v>1008.49</v>
          </cell>
          <cell r="AF13">
            <v>1835.47</v>
          </cell>
          <cell r="AG13">
            <v>2165.36</v>
          </cell>
          <cell r="AH13">
            <v>978.06</v>
          </cell>
          <cell r="AI13">
            <v>1259.45</v>
          </cell>
          <cell r="AJ13">
            <v>981.41</v>
          </cell>
          <cell r="AK13">
            <v>1938.14</v>
          </cell>
          <cell r="AL13">
            <v>1135.77</v>
          </cell>
          <cell r="AM13">
            <v>1698.33</v>
          </cell>
          <cell r="AN13">
            <v>1937.21</v>
          </cell>
          <cell r="AO13">
            <v>1069.3399999999999</v>
          </cell>
          <cell r="AP13">
            <v>1120.03</v>
          </cell>
          <cell r="AQ13">
            <v>1486.79</v>
          </cell>
          <cell r="AR13">
            <v>1941.12</v>
          </cell>
          <cell r="AS13">
            <v>2870.95</v>
          </cell>
          <cell r="AT13">
            <v>707.83</v>
          </cell>
          <cell r="AU13">
            <v>1024.2</v>
          </cell>
          <cell r="AV13">
            <v>1921.09</v>
          </cell>
          <cell r="AW13">
            <v>1103.33</v>
          </cell>
          <cell r="AX13">
            <v>1100.19</v>
          </cell>
          <cell r="AY13">
            <v>3206.11</v>
          </cell>
          <cell r="AZ13">
            <v>1661.85</v>
          </cell>
          <cell r="BA13">
            <v>1210.94</v>
          </cell>
          <cell r="BB13">
            <v>1326.82</v>
          </cell>
          <cell r="BC13">
            <v>1558.03</v>
          </cell>
          <cell r="BD13">
            <v>1393.71</v>
          </cell>
          <cell r="BE13">
            <v>1209.48</v>
          </cell>
          <cell r="BF13">
            <v>1538.74</v>
          </cell>
          <cell r="BG13">
            <v>1236.46</v>
          </cell>
          <cell r="BH13">
            <v>1492.22</v>
          </cell>
          <cell r="BI13">
            <v>1794.3</v>
          </cell>
          <cell r="BJ13">
            <v>1031.29</v>
          </cell>
          <cell r="BK13">
            <v>1705.82</v>
          </cell>
          <cell r="BL13">
            <v>1290.26</v>
          </cell>
          <cell r="BM13">
            <v>1878.13</v>
          </cell>
          <cell r="BN13">
            <v>1642.71</v>
          </cell>
          <cell r="BO13">
            <v>1603.85</v>
          </cell>
          <cell r="BP13">
            <v>1525.15</v>
          </cell>
          <cell r="BQ13">
            <v>1077.1300000000001</v>
          </cell>
          <cell r="BR13">
            <v>2289.86</v>
          </cell>
          <cell r="BS13">
            <v>1999.17</v>
          </cell>
          <cell r="BT13">
            <v>902.67</v>
          </cell>
          <cell r="BU13">
            <v>1056.96</v>
          </cell>
          <cell r="BV13">
            <v>1245.3499999999999</v>
          </cell>
          <cell r="BW13">
            <v>1857.01</v>
          </cell>
          <cell r="BX13">
            <v>1893.74</v>
          </cell>
          <cell r="BY13">
            <v>891.12</v>
          </cell>
        </row>
        <row r="15">
          <cell r="E15" t="str">
            <v>C41</v>
          </cell>
          <cell r="F15" t="str">
            <v>Độ hài lòng của khách hàng</v>
          </cell>
          <cell r="G15">
            <v>1</v>
          </cell>
          <cell r="H15" t="str">
            <v>Quý</v>
          </cell>
          <cell r="I15" t="str">
            <v>%</v>
          </cell>
          <cell r="J15">
            <v>0.03</v>
          </cell>
          <cell r="K15" t="str">
            <v>Ban CL</v>
          </cell>
          <cell r="M15" t="str">
            <v>Ban CL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>
            <v>100</v>
          </cell>
          <cell r="Z15">
            <v>100</v>
          </cell>
          <cell r="AA15">
            <v>100</v>
          </cell>
          <cell r="AB15">
            <v>100</v>
          </cell>
          <cell r="AC15">
            <v>100</v>
          </cell>
          <cell r="AD15">
            <v>100</v>
          </cell>
          <cell r="AE15">
            <v>100</v>
          </cell>
          <cell r="AF15">
            <v>100</v>
          </cell>
          <cell r="AG15">
            <v>100</v>
          </cell>
          <cell r="AH15">
            <v>100</v>
          </cell>
          <cell r="AI15">
            <v>100</v>
          </cell>
          <cell r="AJ15">
            <v>100</v>
          </cell>
          <cell r="AK15">
            <v>100</v>
          </cell>
          <cell r="AL15">
            <v>100</v>
          </cell>
          <cell r="AM15">
            <v>100</v>
          </cell>
          <cell r="AN15">
            <v>100</v>
          </cell>
          <cell r="AO15">
            <v>100</v>
          </cell>
          <cell r="AP15">
            <v>100</v>
          </cell>
          <cell r="AQ15">
            <v>100</v>
          </cell>
          <cell r="AR15">
            <v>100</v>
          </cell>
          <cell r="AS15">
            <v>100</v>
          </cell>
          <cell r="AT15">
            <v>100</v>
          </cell>
          <cell r="AU15">
            <v>100</v>
          </cell>
          <cell r="AV15">
            <v>100</v>
          </cell>
          <cell r="AW15">
            <v>100</v>
          </cell>
          <cell r="AX15">
            <v>100</v>
          </cell>
          <cell r="AY15">
            <v>100</v>
          </cell>
          <cell r="AZ15">
            <v>100</v>
          </cell>
          <cell r="BA15">
            <v>100</v>
          </cell>
          <cell r="BB15">
            <v>100</v>
          </cell>
          <cell r="BC15">
            <v>100</v>
          </cell>
          <cell r="BD15">
            <v>100</v>
          </cell>
          <cell r="BE15">
            <v>100</v>
          </cell>
          <cell r="BF15">
            <v>100</v>
          </cell>
          <cell r="BG15">
            <v>100</v>
          </cell>
          <cell r="BH15">
            <v>100</v>
          </cell>
          <cell r="BI15">
            <v>100</v>
          </cell>
          <cell r="BJ15">
            <v>100</v>
          </cell>
          <cell r="BK15">
            <v>100</v>
          </cell>
          <cell r="BL15">
            <v>100</v>
          </cell>
          <cell r="BM15">
            <v>100</v>
          </cell>
          <cell r="BN15">
            <v>100</v>
          </cell>
          <cell r="BO15">
            <v>100</v>
          </cell>
          <cell r="BP15">
            <v>100</v>
          </cell>
          <cell r="BQ15">
            <v>100</v>
          </cell>
          <cell r="BR15">
            <v>100</v>
          </cell>
          <cell r="BS15">
            <v>100</v>
          </cell>
          <cell r="BT15">
            <v>100</v>
          </cell>
          <cell r="BU15">
            <v>100</v>
          </cell>
          <cell r="BV15">
            <v>100</v>
          </cell>
          <cell r="BW15">
            <v>100</v>
          </cell>
          <cell r="BX15">
            <v>100</v>
          </cell>
          <cell r="BY15">
            <v>100</v>
          </cell>
        </row>
        <row r="16">
          <cell r="E16" t="str">
            <v>C54</v>
          </cell>
          <cell r="F16" t="str">
            <v>Nâng cao chất lượng thuê bao các dịch vụ</v>
          </cell>
          <cell r="G16">
            <v>1</v>
          </cell>
          <cell r="H16" t="str">
            <v>Quý</v>
          </cell>
        </row>
        <row r="17">
          <cell r="E17" t="str">
            <v>C542</v>
          </cell>
          <cell r="F17" t="str">
            <v>FiberVNN</v>
          </cell>
          <cell r="G17">
            <v>1</v>
          </cell>
          <cell r="H17" t="str">
            <v>Quý</v>
          </cell>
          <cell r="I17" t="str">
            <v>%</v>
          </cell>
          <cell r="J17">
            <v>0.03</v>
          </cell>
          <cell r="K17" t="str">
            <v>Ban KHCN</v>
          </cell>
          <cell r="M17" t="str">
            <v>Ban KHCN</v>
          </cell>
          <cell r="O17">
            <v>70</v>
          </cell>
          <cell r="P17">
            <v>70</v>
          </cell>
          <cell r="Q17">
            <v>70</v>
          </cell>
          <cell r="R17">
            <v>70</v>
          </cell>
          <cell r="S17">
            <v>70</v>
          </cell>
          <cell r="T17">
            <v>70</v>
          </cell>
          <cell r="U17">
            <v>70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70</v>
          </cell>
          <cell r="AA17">
            <v>70</v>
          </cell>
          <cell r="AB17">
            <v>70</v>
          </cell>
          <cell r="AC17">
            <v>70</v>
          </cell>
          <cell r="AD17">
            <v>70</v>
          </cell>
          <cell r="AE17">
            <v>70</v>
          </cell>
          <cell r="AF17">
            <v>70</v>
          </cell>
          <cell r="AG17">
            <v>70</v>
          </cell>
          <cell r="AH17">
            <v>70</v>
          </cell>
          <cell r="AI17">
            <v>70</v>
          </cell>
          <cell r="AJ17">
            <v>70</v>
          </cell>
          <cell r="AK17">
            <v>70</v>
          </cell>
          <cell r="AL17">
            <v>70</v>
          </cell>
          <cell r="AM17">
            <v>70</v>
          </cell>
          <cell r="AN17">
            <v>70</v>
          </cell>
          <cell r="AO17">
            <v>70</v>
          </cell>
          <cell r="AP17">
            <v>70</v>
          </cell>
          <cell r="AQ17">
            <v>70</v>
          </cell>
          <cell r="AR17">
            <v>70</v>
          </cell>
          <cell r="AS17">
            <v>70</v>
          </cell>
          <cell r="AT17">
            <v>70</v>
          </cell>
          <cell r="AU17">
            <v>70</v>
          </cell>
          <cell r="AV17">
            <v>70</v>
          </cell>
          <cell r="AW17">
            <v>70</v>
          </cell>
          <cell r="AX17">
            <v>70</v>
          </cell>
          <cell r="AY17">
            <v>70</v>
          </cell>
          <cell r="AZ17">
            <v>70</v>
          </cell>
          <cell r="BA17">
            <v>70</v>
          </cell>
          <cell r="BB17">
            <v>70</v>
          </cell>
          <cell r="BC17">
            <v>70</v>
          </cell>
          <cell r="BD17">
            <v>70</v>
          </cell>
          <cell r="BE17">
            <v>70</v>
          </cell>
          <cell r="BF17">
            <v>70</v>
          </cell>
          <cell r="BG17">
            <v>70</v>
          </cell>
          <cell r="BH17">
            <v>70</v>
          </cell>
          <cell r="BI17">
            <v>70</v>
          </cell>
          <cell r="BJ17">
            <v>70</v>
          </cell>
          <cell r="BK17">
            <v>70</v>
          </cell>
          <cell r="BL17">
            <v>70</v>
          </cell>
          <cell r="BM17">
            <v>70</v>
          </cell>
          <cell r="BN17">
            <v>70</v>
          </cell>
          <cell r="BO17">
            <v>70</v>
          </cell>
          <cell r="BP17">
            <v>70</v>
          </cell>
          <cell r="BQ17">
            <v>70</v>
          </cell>
          <cell r="BR17">
            <v>70</v>
          </cell>
          <cell r="BS17">
            <v>70</v>
          </cell>
          <cell r="BT17">
            <v>70</v>
          </cell>
          <cell r="BU17">
            <v>70</v>
          </cell>
          <cell r="BV17">
            <v>70</v>
          </cell>
          <cell r="BW17">
            <v>70</v>
          </cell>
          <cell r="BX17">
            <v>70</v>
          </cell>
          <cell r="BY17">
            <v>70</v>
          </cell>
        </row>
        <row r="18">
          <cell r="E18" t="str">
            <v>C70</v>
          </cell>
          <cell r="F18" t="str">
            <v xml:space="preserve">Thực hiện chương trình thúc đẩy bán hàng KHCN </v>
          </cell>
          <cell r="G18">
            <v>2</v>
          </cell>
          <cell r="H18" t="str">
            <v>Quý</v>
          </cell>
          <cell r="I18" t="str">
            <v>%</v>
          </cell>
          <cell r="J18">
            <v>0.14000000000000001</v>
          </cell>
          <cell r="K18" t="str">
            <v>Ban KHCN</v>
          </cell>
          <cell r="M18" t="str">
            <v>Ban KHCN</v>
          </cell>
          <cell r="O18">
            <v>100</v>
          </cell>
          <cell r="P18">
            <v>100</v>
          </cell>
          <cell r="Q18">
            <v>100</v>
          </cell>
          <cell r="R18">
            <v>100</v>
          </cell>
          <cell r="S18">
            <v>100</v>
          </cell>
          <cell r="T18">
            <v>100</v>
          </cell>
          <cell r="U18">
            <v>100</v>
          </cell>
          <cell r="V18">
            <v>100</v>
          </cell>
          <cell r="W18">
            <v>100</v>
          </cell>
          <cell r="X18">
            <v>100</v>
          </cell>
          <cell r="Y18">
            <v>100</v>
          </cell>
          <cell r="Z18">
            <v>100</v>
          </cell>
          <cell r="AA18">
            <v>100</v>
          </cell>
          <cell r="AB18">
            <v>100</v>
          </cell>
          <cell r="AC18">
            <v>100</v>
          </cell>
          <cell r="AD18">
            <v>100</v>
          </cell>
          <cell r="AE18">
            <v>100</v>
          </cell>
          <cell r="AF18">
            <v>100</v>
          </cell>
          <cell r="AG18">
            <v>100</v>
          </cell>
          <cell r="AH18">
            <v>100</v>
          </cell>
          <cell r="AI18">
            <v>100</v>
          </cell>
          <cell r="AJ18">
            <v>100</v>
          </cell>
          <cell r="AK18">
            <v>100</v>
          </cell>
          <cell r="AL18">
            <v>100</v>
          </cell>
          <cell r="AM18">
            <v>100</v>
          </cell>
          <cell r="AN18">
            <v>100</v>
          </cell>
          <cell r="AO18">
            <v>100</v>
          </cell>
          <cell r="AP18">
            <v>100</v>
          </cell>
          <cell r="AQ18">
            <v>100</v>
          </cell>
          <cell r="AR18">
            <v>100</v>
          </cell>
          <cell r="AS18">
            <v>100</v>
          </cell>
          <cell r="AT18">
            <v>100</v>
          </cell>
          <cell r="AU18">
            <v>100</v>
          </cell>
          <cell r="AV18">
            <v>100</v>
          </cell>
          <cell r="AW18">
            <v>100</v>
          </cell>
          <cell r="AX18">
            <v>100</v>
          </cell>
          <cell r="AY18">
            <v>100</v>
          </cell>
          <cell r="AZ18">
            <v>100</v>
          </cell>
          <cell r="BA18">
            <v>100</v>
          </cell>
          <cell r="BB18">
            <v>100</v>
          </cell>
          <cell r="BC18">
            <v>100</v>
          </cell>
          <cell r="BD18">
            <v>100</v>
          </cell>
          <cell r="BE18">
            <v>100</v>
          </cell>
          <cell r="BF18">
            <v>100</v>
          </cell>
          <cell r="BG18">
            <v>100</v>
          </cell>
          <cell r="BH18">
            <v>100</v>
          </cell>
          <cell r="BI18">
            <v>100</v>
          </cell>
          <cell r="BJ18">
            <v>100</v>
          </cell>
          <cell r="BK18">
            <v>100</v>
          </cell>
          <cell r="BL18">
            <v>100</v>
          </cell>
          <cell r="BM18">
            <v>100</v>
          </cell>
          <cell r="BN18">
            <v>100</v>
          </cell>
          <cell r="BO18">
            <v>100</v>
          </cell>
          <cell r="BP18">
            <v>100</v>
          </cell>
          <cell r="BQ18">
            <v>100</v>
          </cell>
          <cell r="BR18">
            <v>100</v>
          </cell>
          <cell r="BS18">
            <v>100</v>
          </cell>
          <cell r="BT18">
            <v>100</v>
          </cell>
          <cell r="BU18">
            <v>100</v>
          </cell>
          <cell r="BV18">
            <v>100</v>
          </cell>
          <cell r="BW18">
            <v>100</v>
          </cell>
          <cell r="BX18">
            <v>100</v>
          </cell>
          <cell r="BY18">
            <v>100</v>
          </cell>
        </row>
        <row r="19">
          <cell r="E19" t="str">
            <v>C71</v>
          </cell>
          <cell r="F19" t="str">
            <v xml:space="preserve">Thực hiện chương trình thúc đẩy bán hàng KHDN </v>
          </cell>
          <cell r="G19">
            <v>2</v>
          </cell>
          <cell r="H19" t="str">
            <v>Quý</v>
          </cell>
          <cell r="I19" t="str">
            <v>%</v>
          </cell>
          <cell r="J19">
            <v>0.04</v>
          </cell>
          <cell r="K19" t="str">
            <v>Ban KHDN</v>
          </cell>
          <cell r="M19" t="str">
            <v>Ban KHDN</v>
          </cell>
          <cell r="O19">
            <v>100</v>
          </cell>
          <cell r="P19">
            <v>100</v>
          </cell>
          <cell r="Q19">
            <v>100</v>
          </cell>
          <cell r="R19">
            <v>100</v>
          </cell>
          <cell r="S19">
            <v>100</v>
          </cell>
          <cell r="T19">
            <v>100</v>
          </cell>
          <cell r="U19">
            <v>100</v>
          </cell>
          <cell r="V19">
            <v>100</v>
          </cell>
          <cell r="W19">
            <v>100</v>
          </cell>
          <cell r="X19">
            <v>100</v>
          </cell>
          <cell r="Y19">
            <v>100</v>
          </cell>
          <cell r="Z19">
            <v>100</v>
          </cell>
          <cell r="AA19">
            <v>100</v>
          </cell>
          <cell r="AB19">
            <v>100</v>
          </cell>
          <cell r="AC19">
            <v>100</v>
          </cell>
          <cell r="AD19">
            <v>100</v>
          </cell>
          <cell r="AE19">
            <v>100</v>
          </cell>
          <cell r="AF19">
            <v>100</v>
          </cell>
          <cell r="AG19">
            <v>100</v>
          </cell>
          <cell r="AH19">
            <v>100</v>
          </cell>
          <cell r="AI19">
            <v>100</v>
          </cell>
          <cell r="AJ19">
            <v>100</v>
          </cell>
          <cell r="AK19">
            <v>100</v>
          </cell>
          <cell r="AL19">
            <v>100</v>
          </cell>
          <cell r="AM19">
            <v>100</v>
          </cell>
          <cell r="AN19">
            <v>100</v>
          </cell>
          <cell r="AO19">
            <v>100</v>
          </cell>
          <cell r="AP19">
            <v>100</v>
          </cell>
          <cell r="AQ19">
            <v>100</v>
          </cell>
          <cell r="AR19">
            <v>100</v>
          </cell>
          <cell r="AS19">
            <v>100</v>
          </cell>
          <cell r="AT19">
            <v>100</v>
          </cell>
          <cell r="AU19">
            <v>100</v>
          </cell>
          <cell r="AV19">
            <v>100</v>
          </cell>
          <cell r="AW19">
            <v>100</v>
          </cell>
          <cell r="AX19">
            <v>100</v>
          </cell>
          <cell r="AY19">
            <v>100</v>
          </cell>
          <cell r="AZ19">
            <v>100</v>
          </cell>
          <cell r="BA19">
            <v>100</v>
          </cell>
          <cell r="BB19">
            <v>100</v>
          </cell>
          <cell r="BC19">
            <v>100</v>
          </cell>
          <cell r="BD19">
            <v>100</v>
          </cell>
          <cell r="BE19">
            <v>100</v>
          </cell>
          <cell r="BF19">
            <v>100</v>
          </cell>
          <cell r="BG19">
            <v>100</v>
          </cell>
          <cell r="BH19">
            <v>100</v>
          </cell>
          <cell r="BI19">
            <v>100</v>
          </cell>
          <cell r="BJ19">
            <v>100</v>
          </cell>
          <cell r="BK19">
            <v>100</v>
          </cell>
          <cell r="BL19">
            <v>100</v>
          </cell>
          <cell r="BM19">
            <v>100</v>
          </cell>
          <cell r="BN19">
            <v>100</v>
          </cell>
          <cell r="BO19">
            <v>100</v>
          </cell>
          <cell r="BP19">
            <v>100</v>
          </cell>
          <cell r="BQ19">
            <v>100</v>
          </cell>
          <cell r="BR19">
            <v>100</v>
          </cell>
          <cell r="BS19">
            <v>100</v>
          </cell>
          <cell r="BT19">
            <v>100</v>
          </cell>
          <cell r="BU19">
            <v>100</v>
          </cell>
          <cell r="BV19">
            <v>100</v>
          </cell>
          <cell r="BW19">
            <v>100</v>
          </cell>
          <cell r="BX19">
            <v>100</v>
          </cell>
          <cell r="BY19">
            <v>100</v>
          </cell>
        </row>
        <row r="21">
          <cell r="E21" t="str">
            <v>I51</v>
          </cell>
          <cell r="F21" t="str">
            <v>Mức độ tuân thủ quy trình, quy định, chính sách điều hành kinh doanh của Tổng Công ty</v>
          </cell>
          <cell r="G21">
            <v>2</v>
          </cell>
          <cell r="H21" t="str">
            <v>Quý</v>
          </cell>
          <cell r="I21" t="str">
            <v>%</v>
          </cell>
          <cell r="K21" t="str">
            <v>Ban CL</v>
          </cell>
          <cell r="M21" t="str">
            <v>Ban CL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  <cell r="Z21">
            <v>100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>
            <v>100</v>
          </cell>
          <cell r="AF21">
            <v>100</v>
          </cell>
          <cell r="AG21">
            <v>100</v>
          </cell>
          <cell r="AH21">
            <v>100</v>
          </cell>
          <cell r="AI21">
            <v>100</v>
          </cell>
          <cell r="AJ21">
            <v>100</v>
          </cell>
          <cell r="AK21">
            <v>100</v>
          </cell>
          <cell r="AL21">
            <v>100</v>
          </cell>
          <cell r="AM21">
            <v>100</v>
          </cell>
          <cell r="AN21">
            <v>100</v>
          </cell>
          <cell r="AO21">
            <v>100</v>
          </cell>
          <cell r="AP21">
            <v>100</v>
          </cell>
          <cell r="AQ21">
            <v>100</v>
          </cell>
          <cell r="AR21">
            <v>100</v>
          </cell>
          <cell r="AS21">
            <v>100</v>
          </cell>
          <cell r="AT21">
            <v>100</v>
          </cell>
          <cell r="AU21">
            <v>100</v>
          </cell>
          <cell r="AV21">
            <v>100</v>
          </cell>
          <cell r="AW21">
            <v>100</v>
          </cell>
          <cell r="AX21">
            <v>100</v>
          </cell>
          <cell r="AY21">
            <v>100</v>
          </cell>
          <cell r="AZ21">
            <v>100</v>
          </cell>
          <cell r="BA21">
            <v>100</v>
          </cell>
          <cell r="BB21">
            <v>100</v>
          </cell>
          <cell r="BC21">
            <v>100</v>
          </cell>
          <cell r="BD21">
            <v>100</v>
          </cell>
          <cell r="BE21">
            <v>100</v>
          </cell>
          <cell r="BF21">
            <v>100</v>
          </cell>
          <cell r="BG21">
            <v>100</v>
          </cell>
          <cell r="BH21">
            <v>100</v>
          </cell>
          <cell r="BI21">
            <v>100</v>
          </cell>
          <cell r="BJ21">
            <v>100</v>
          </cell>
          <cell r="BK21">
            <v>100</v>
          </cell>
          <cell r="BL21">
            <v>100</v>
          </cell>
          <cell r="BM21">
            <v>100</v>
          </cell>
          <cell r="BN21">
            <v>100</v>
          </cell>
          <cell r="BO21">
            <v>100</v>
          </cell>
          <cell r="BP21">
            <v>100</v>
          </cell>
          <cell r="BQ21">
            <v>100</v>
          </cell>
          <cell r="BR21">
            <v>100</v>
          </cell>
          <cell r="BS21">
            <v>100</v>
          </cell>
          <cell r="BT21">
            <v>100</v>
          </cell>
          <cell r="BU21">
            <v>100</v>
          </cell>
          <cell r="BV21">
            <v>100</v>
          </cell>
          <cell r="BW21">
            <v>100</v>
          </cell>
          <cell r="BX21">
            <v>100</v>
          </cell>
          <cell r="BY21">
            <v>100</v>
          </cell>
        </row>
        <row r="22">
          <cell r="E22" t="str">
            <v>I61</v>
          </cell>
          <cell r="F22" t="str">
            <v>Tỷ lệ thu nợ cước</v>
          </cell>
          <cell r="G22">
            <v>2</v>
          </cell>
          <cell r="H22" t="str">
            <v>Quý</v>
          </cell>
          <cell r="I22" t="str">
            <v>%</v>
          </cell>
          <cell r="J22">
            <v>0.03</v>
          </cell>
          <cell r="K22" t="str">
            <v>Ban KTTC</v>
          </cell>
          <cell r="L22" t="str">
            <v>TTKD</v>
          </cell>
          <cell r="N22" t="str">
            <v>Ban KTTC</v>
          </cell>
          <cell r="O22">
            <v>98.3</v>
          </cell>
          <cell r="P22">
            <v>98.3</v>
          </cell>
          <cell r="Q22">
            <v>98.3</v>
          </cell>
          <cell r="R22">
            <v>98.3</v>
          </cell>
          <cell r="S22">
            <v>98.3</v>
          </cell>
          <cell r="T22">
            <v>98.3</v>
          </cell>
          <cell r="U22">
            <v>98.3</v>
          </cell>
          <cell r="V22">
            <v>98.3</v>
          </cell>
          <cell r="W22">
            <v>98.3</v>
          </cell>
          <cell r="X22">
            <v>98.3</v>
          </cell>
          <cell r="Y22">
            <v>98.3</v>
          </cell>
          <cell r="Z22">
            <v>98.3</v>
          </cell>
          <cell r="AA22">
            <v>98.3</v>
          </cell>
          <cell r="AB22">
            <v>98.3</v>
          </cell>
          <cell r="AC22">
            <v>98.3</v>
          </cell>
          <cell r="AD22">
            <v>98.3</v>
          </cell>
          <cell r="AE22">
            <v>98.3</v>
          </cell>
          <cell r="AF22">
            <v>98.3</v>
          </cell>
          <cell r="AG22">
            <v>98.3</v>
          </cell>
          <cell r="AH22">
            <v>98.3</v>
          </cell>
          <cell r="AI22">
            <v>98.3</v>
          </cell>
          <cell r="AJ22">
            <v>98.3</v>
          </cell>
          <cell r="AK22">
            <v>98.3</v>
          </cell>
          <cell r="AL22">
            <v>98.3</v>
          </cell>
          <cell r="AM22">
            <v>98.3</v>
          </cell>
          <cell r="AN22">
            <v>98.3</v>
          </cell>
          <cell r="AO22">
            <v>98.3</v>
          </cell>
          <cell r="AP22">
            <v>98.3</v>
          </cell>
          <cell r="AQ22">
            <v>98.3</v>
          </cell>
          <cell r="AR22">
            <v>98.3</v>
          </cell>
          <cell r="AS22">
            <v>98.3</v>
          </cell>
          <cell r="AT22">
            <v>98.3</v>
          </cell>
          <cell r="AU22">
            <v>98.3</v>
          </cell>
          <cell r="AV22">
            <v>98.3</v>
          </cell>
          <cell r="AW22">
            <v>98.3</v>
          </cell>
          <cell r="AX22">
            <v>98.3</v>
          </cell>
          <cell r="AY22">
            <v>98.3</v>
          </cell>
          <cell r="AZ22">
            <v>98.3</v>
          </cell>
          <cell r="BA22">
            <v>98.3</v>
          </cell>
          <cell r="BB22">
            <v>98.3</v>
          </cell>
          <cell r="BC22">
            <v>98.3</v>
          </cell>
          <cell r="BD22">
            <v>98.3</v>
          </cell>
          <cell r="BE22">
            <v>98.3</v>
          </cell>
          <cell r="BF22">
            <v>98.3</v>
          </cell>
          <cell r="BG22">
            <v>98.3</v>
          </cell>
          <cell r="BH22">
            <v>98.3</v>
          </cell>
          <cell r="BI22">
            <v>98.3</v>
          </cell>
          <cell r="BJ22">
            <v>98.3</v>
          </cell>
          <cell r="BK22">
            <v>98.3</v>
          </cell>
          <cell r="BL22">
            <v>98.3</v>
          </cell>
          <cell r="BM22">
            <v>98.3</v>
          </cell>
          <cell r="BN22">
            <v>98.3</v>
          </cell>
          <cell r="BO22">
            <v>98.3</v>
          </cell>
          <cell r="BP22">
            <v>98.3</v>
          </cell>
          <cell r="BQ22">
            <v>98.3</v>
          </cell>
          <cell r="BR22">
            <v>98.3</v>
          </cell>
          <cell r="BS22">
            <v>98.3</v>
          </cell>
          <cell r="BT22">
            <v>98.3</v>
          </cell>
          <cell r="BU22">
            <v>98.3</v>
          </cell>
          <cell r="BV22">
            <v>98.3</v>
          </cell>
          <cell r="BW22">
            <v>98.3</v>
          </cell>
          <cell r="BX22">
            <v>98.3</v>
          </cell>
          <cell r="BY22">
            <v>98.3</v>
          </cell>
        </row>
        <row r="23">
          <cell r="E23" t="str">
            <v>I62</v>
          </cell>
          <cell r="F23" t="str">
            <v xml:space="preserve">Tỷ lệ thu nợ cước không dùng nhân công </v>
          </cell>
          <cell r="G23">
            <v>2</v>
          </cell>
          <cell r="H23" t="str">
            <v>Quý</v>
          </cell>
          <cell r="I23" t="str">
            <v>%</v>
          </cell>
          <cell r="J23">
            <v>0.03</v>
          </cell>
          <cell r="K23" t="str">
            <v>Ban KTTC</v>
          </cell>
          <cell r="M23" t="str">
            <v>Ban KTTC</v>
          </cell>
          <cell r="O23">
            <v>34</v>
          </cell>
          <cell r="P23">
            <v>27</v>
          </cell>
          <cell r="Q23">
            <v>32</v>
          </cell>
          <cell r="R23">
            <v>32</v>
          </cell>
          <cell r="S23">
            <v>46</v>
          </cell>
          <cell r="T23">
            <v>34</v>
          </cell>
          <cell r="U23">
            <v>32</v>
          </cell>
          <cell r="V23">
            <v>46</v>
          </cell>
          <cell r="W23">
            <v>34</v>
          </cell>
          <cell r="X23">
            <v>34</v>
          </cell>
          <cell r="Y23">
            <v>32</v>
          </cell>
          <cell r="Z23">
            <v>46</v>
          </cell>
          <cell r="AA23">
            <v>27</v>
          </cell>
          <cell r="AB23">
            <v>46</v>
          </cell>
          <cell r="AC23">
            <v>32</v>
          </cell>
          <cell r="AD23">
            <v>32</v>
          </cell>
          <cell r="AE23">
            <v>27</v>
          </cell>
          <cell r="AF23">
            <v>46</v>
          </cell>
          <cell r="AG23">
            <v>34</v>
          </cell>
          <cell r="AH23">
            <v>32</v>
          </cell>
          <cell r="AI23">
            <v>27</v>
          </cell>
          <cell r="AJ23">
            <v>34</v>
          </cell>
          <cell r="AK23">
            <v>60</v>
          </cell>
          <cell r="AL23">
            <v>32</v>
          </cell>
          <cell r="AM23">
            <v>34</v>
          </cell>
          <cell r="AN23">
            <v>46</v>
          </cell>
          <cell r="AO23">
            <v>34</v>
          </cell>
          <cell r="AP23">
            <v>27</v>
          </cell>
          <cell r="AQ23">
            <v>34</v>
          </cell>
          <cell r="AR23">
            <v>34</v>
          </cell>
          <cell r="AS23">
            <v>34</v>
          </cell>
          <cell r="AT23">
            <v>27</v>
          </cell>
          <cell r="AU23">
            <v>27</v>
          </cell>
          <cell r="AV23">
            <v>34</v>
          </cell>
          <cell r="AW23">
            <v>27</v>
          </cell>
          <cell r="AX23">
            <v>27</v>
          </cell>
          <cell r="AY23">
            <v>34</v>
          </cell>
          <cell r="AZ23">
            <v>32</v>
          </cell>
          <cell r="BA23">
            <v>32</v>
          </cell>
          <cell r="BB23">
            <v>34</v>
          </cell>
          <cell r="BC23">
            <v>32</v>
          </cell>
          <cell r="BD23">
            <v>32</v>
          </cell>
          <cell r="BE23">
            <v>32</v>
          </cell>
          <cell r="BF23">
            <v>32</v>
          </cell>
          <cell r="BG23">
            <v>32</v>
          </cell>
          <cell r="BH23">
            <v>32</v>
          </cell>
          <cell r="BI23">
            <v>46</v>
          </cell>
          <cell r="BJ23">
            <v>32</v>
          </cell>
          <cell r="BK23">
            <v>34</v>
          </cell>
          <cell r="BL23">
            <v>27</v>
          </cell>
          <cell r="BM23">
            <v>34</v>
          </cell>
          <cell r="BN23">
            <v>34</v>
          </cell>
          <cell r="BO23">
            <v>34</v>
          </cell>
          <cell r="BP23">
            <v>32</v>
          </cell>
          <cell r="BQ23">
            <v>32</v>
          </cell>
          <cell r="BR23">
            <v>34</v>
          </cell>
          <cell r="BS23">
            <v>60</v>
          </cell>
          <cell r="BT23">
            <v>32</v>
          </cell>
          <cell r="BU23">
            <v>32</v>
          </cell>
          <cell r="BV23">
            <v>34</v>
          </cell>
          <cell r="BW23">
            <v>34</v>
          </cell>
          <cell r="BX23">
            <v>46</v>
          </cell>
          <cell r="BY23">
            <v>27</v>
          </cell>
        </row>
        <row r="24">
          <cell r="E24" t="str">
            <v>I64</v>
          </cell>
          <cell r="F24" t="str">
            <v xml:space="preserve">Giảm dòng tiền thanh toán qua EzPay </v>
          </cell>
          <cell r="G24">
            <v>2</v>
          </cell>
          <cell r="H24" t="str">
            <v>Quý</v>
          </cell>
          <cell r="I24" t="str">
            <v>Triệu đồng</v>
          </cell>
          <cell r="J24">
            <v>0.02</v>
          </cell>
          <cell r="K24" t="str">
            <v>Ban KTTC</v>
          </cell>
          <cell r="M24" t="str">
            <v>Ban KTTC</v>
          </cell>
          <cell r="O24">
            <v>6305.3779536275624</v>
          </cell>
          <cell r="P24">
            <v>2824.933076740876</v>
          </cell>
          <cell r="Q24">
            <v>10207.633324187638</v>
          </cell>
          <cell r="R24">
            <v>5721.8291658682392</v>
          </cell>
          <cell r="S24">
            <v>14945.82362017074</v>
          </cell>
          <cell r="T24">
            <v>6355.1795994354216</v>
          </cell>
          <cell r="U24">
            <v>3064.8748735207591</v>
          </cell>
          <cell r="V24">
            <v>8430.7510065776951</v>
          </cell>
          <cell r="W24">
            <v>7634.2231865574477</v>
          </cell>
          <cell r="X24">
            <v>9031.4333486671658</v>
          </cell>
          <cell r="Y24">
            <v>11010.23191866207</v>
          </cell>
          <cell r="Z24">
            <v>7132.2087312576505</v>
          </cell>
          <cell r="AA24">
            <v>5395.2706903740782</v>
          </cell>
          <cell r="AB24">
            <v>13372.476147189533</v>
          </cell>
          <cell r="AC24">
            <v>49062.7879976939</v>
          </cell>
          <cell r="AD24">
            <v>12814.266303266804</v>
          </cell>
          <cell r="AE24">
            <v>4052.7318918907949</v>
          </cell>
          <cell r="AF24">
            <v>39392.12524716543</v>
          </cell>
          <cell r="AG24">
            <v>7300.2680853135471</v>
          </cell>
          <cell r="AH24">
            <v>2920.7691133821327</v>
          </cell>
          <cell r="AI24">
            <v>7317.4332666491191</v>
          </cell>
          <cell r="AJ24">
            <v>18391.583616164469</v>
          </cell>
          <cell r="AK24">
            <v>147663.39986376604</v>
          </cell>
          <cell r="AL24">
            <v>54506.111514680852</v>
          </cell>
          <cell r="AM24">
            <v>10354.240573307659</v>
          </cell>
          <cell r="AN24">
            <v>29693.651528699065</v>
          </cell>
          <cell r="AO24">
            <v>1577.9129847208164</v>
          </cell>
          <cell r="AP24">
            <v>10345.935418247958</v>
          </cell>
          <cell r="AQ24">
            <v>12458.599375332422</v>
          </cell>
          <cell r="AR24">
            <v>6289.6635272233489</v>
          </cell>
          <cell r="AS24">
            <v>9730.2326051945201</v>
          </cell>
          <cell r="AT24">
            <v>3937.5934885019847</v>
          </cell>
          <cell r="AU24">
            <v>5957.3972290833372</v>
          </cell>
          <cell r="AV24">
            <v>7338.1178865176989</v>
          </cell>
          <cell r="AW24">
            <v>4438.1413682049815</v>
          </cell>
          <cell r="AX24">
            <v>10252.789713378157</v>
          </cell>
          <cell r="AY24">
            <v>5952.3875192503983</v>
          </cell>
          <cell r="AZ24">
            <v>12036.607627015805</v>
          </cell>
          <cell r="BA24">
            <v>49658.026310657035</v>
          </cell>
          <cell r="BB24">
            <v>10884.507100021568</v>
          </cell>
          <cell r="BC24">
            <v>1455.6475372863608</v>
          </cell>
          <cell r="BD24">
            <v>17127.816310329963</v>
          </cell>
          <cell r="BE24">
            <v>2003.7109106826802</v>
          </cell>
          <cell r="BF24">
            <v>14231.295642627994</v>
          </cell>
          <cell r="BG24">
            <v>17873.840623271346</v>
          </cell>
          <cell r="BH24">
            <v>10607.693154660537</v>
          </cell>
          <cell r="BI24">
            <v>12048.365484086244</v>
          </cell>
          <cell r="BJ24">
            <v>13629.026952143529</v>
          </cell>
          <cell r="BK24">
            <v>4441.0882264074917</v>
          </cell>
          <cell r="BL24">
            <v>6411.9999817746211</v>
          </cell>
          <cell r="BM24">
            <v>14042.715328462926</v>
          </cell>
          <cell r="BN24">
            <v>12812.675772690118</v>
          </cell>
          <cell r="BO24">
            <v>10274.992274232554</v>
          </cell>
          <cell r="BP24">
            <v>66924.405111617962</v>
          </cell>
          <cell r="BQ24">
            <v>9878.4763481748923</v>
          </cell>
          <cell r="BR24">
            <v>3578.7452013807097</v>
          </cell>
          <cell r="BS24">
            <v>145376.96000086254</v>
          </cell>
          <cell r="BT24">
            <v>4498.3780483295386</v>
          </cell>
          <cell r="BU24">
            <v>4337.4401216269453</v>
          </cell>
          <cell r="BV24">
            <v>2992.550400847912</v>
          </cell>
          <cell r="BW24">
            <v>11671.972646708951</v>
          </cell>
          <cell r="BX24">
            <v>9108.6186046907169</v>
          </cell>
          <cell r="BY24">
            <v>7553.5827015123887</v>
          </cell>
        </row>
        <row r="25">
          <cell r="E25" t="str">
            <v>I77</v>
          </cell>
          <cell r="F25" t="str">
            <v>Tăng trưởng dòng tiền thanh toán cước qua ví khách hàng</v>
          </cell>
          <cell r="G25">
            <v>2</v>
          </cell>
          <cell r="H25" t="str">
            <v>Quý</v>
          </cell>
          <cell r="I25" t="str">
            <v>Triệu đồng</v>
          </cell>
          <cell r="J25">
            <v>0.04</v>
          </cell>
          <cell r="K25" t="str">
            <v>Ban KHCN</v>
          </cell>
          <cell r="M25" t="str">
            <v>Ban KHCN</v>
          </cell>
          <cell r="O25">
            <v>2321.7427223300006</v>
          </cell>
          <cell r="P25">
            <v>269.79020609000003</v>
          </cell>
          <cell r="Q25">
            <v>1421.4159274400001</v>
          </cell>
          <cell r="R25">
            <v>1807.88351261</v>
          </cell>
          <cell r="S25">
            <v>1578.81843331</v>
          </cell>
          <cell r="T25">
            <v>1189.9088400399999</v>
          </cell>
          <cell r="U25">
            <v>1195.6744222300003</v>
          </cell>
          <cell r="V25">
            <v>4219.4711912799994</v>
          </cell>
          <cell r="W25">
            <v>1570.9956050000001</v>
          </cell>
          <cell r="X25">
            <v>1694.4560509200001</v>
          </cell>
          <cell r="Y25">
            <v>2865.4005788200002</v>
          </cell>
          <cell r="Z25">
            <v>1701.6528665600001</v>
          </cell>
          <cell r="AA25">
            <v>650.41841996000005</v>
          </cell>
          <cell r="AB25">
            <v>2015.83689744</v>
          </cell>
          <cell r="AC25">
            <v>2892.8840296500002</v>
          </cell>
          <cell r="AD25">
            <v>610.25965202999998</v>
          </cell>
          <cell r="AE25">
            <v>556.58153487000004</v>
          </cell>
          <cell r="AF25">
            <v>4117.9404044400007</v>
          </cell>
          <cell r="AG25">
            <v>1666.3852961000002</v>
          </cell>
          <cell r="AH25">
            <v>678.27856509000003</v>
          </cell>
          <cell r="AI25">
            <v>626.51270512000008</v>
          </cell>
          <cell r="AJ25">
            <v>1145.6192607799996</v>
          </cell>
          <cell r="AK25">
            <v>14940.590734339999</v>
          </cell>
          <cell r="AL25">
            <v>1454.8487182700001</v>
          </cell>
          <cell r="AM25">
            <v>1923.9632019100002</v>
          </cell>
          <cell r="AN25">
            <v>3740.0352829200001</v>
          </cell>
          <cell r="AO25">
            <v>559.87830480999992</v>
          </cell>
          <cell r="AP25">
            <v>582.51993181000012</v>
          </cell>
          <cell r="AQ25">
            <v>1440.1910612399997</v>
          </cell>
          <cell r="AR25">
            <v>1715.9767963800002</v>
          </cell>
          <cell r="AS25">
            <v>3779.2288216699994</v>
          </cell>
          <cell r="AT25">
            <v>250.87427831000002</v>
          </cell>
          <cell r="AU25">
            <v>386.54607254000001</v>
          </cell>
          <cell r="AV25">
            <v>1767.2670783800002</v>
          </cell>
          <cell r="AW25">
            <v>1021.9504713299999</v>
          </cell>
          <cell r="AX25">
            <v>962.22642326000005</v>
          </cell>
          <cell r="AY25">
            <v>2721.5463430700001</v>
          </cell>
          <cell r="AZ25">
            <v>2317.74406112</v>
          </cell>
          <cell r="BA25">
            <v>3171.99414355</v>
          </cell>
          <cell r="BB25">
            <v>1363.88280556</v>
          </cell>
          <cell r="BC25">
            <v>727.86452572999997</v>
          </cell>
          <cell r="BD25">
            <v>1295.5894372400001</v>
          </cell>
          <cell r="BE25">
            <v>828.56679321000013</v>
          </cell>
          <cell r="BF25">
            <v>1216.0050271800001</v>
          </cell>
          <cell r="BG25">
            <v>839.72709488999988</v>
          </cell>
          <cell r="BH25">
            <v>1051.3181424900001</v>
          </cell>
          <cell r="BI25">
            <v>1812.7381713200002</v>
          </cell>
          <cell r="BJ25">
            <v>837.60756908000008</v>
          </cell>
          <cell r="BK25">
            <v>1052.0982048799999</v>
          </cell>
          <cell r="BL25">
            <v>728.43201564000015</v>
          </cell>
          <cell r="BM25">
            <v>1952.3710823699998</v>
          </cell>
          <cell r="BN25">
            <v>1589.9475258299999</v>
          </cell>
          <cell r="BO25">
            <v>1665.1574069400003</v>
          </cell>
          <cell r="BP25">
            <v>2966.8070697100002</v>
          </cell>
          <cell r="BQ25">
            <v>821.1122265900002</v>
          </cell>
          <cell r="BR25">
            <v>2047.43304201</v>
          </cell>
          <cell r="BS25">
            <v>11999.62313491</v>
          </cell>
          <cell r="BT25">
            <v>817.91479835999996</v>
          </cell>
          <cell r="BU25">
            <v>564.48861567999995</v>
          </cell>
          <cell r="BV25">
            <v>731.47312046000002</v>
          </cell>
          <cell r="BW25">
            <v>1434.84813973</v>
          </cell>
          <cell r="BX25">
            <v>1668.2983214400001</v>
          </cell>
          <cell r="BY25">
            <v>707.38688822000006</v>
          </cell>
        </row>
        <row r="26">
          <cell r="E26" t="str">
            <v>I78</v>
          </cell>
          <cell r="F26" t="str">
            <v>Tăng trưởng dòng tiền bán hàng qua ví VNPT Pay</v>
          </cell>
          <cell r="G26">
            <v>2</v>
          </cell>
          <cell r="H26" t="str">
            <v>Quý</v>
          </cell>
          <cell r="I26" t="str">
            <v>Triệu đồng</v>
          </cell>
          <cell r="J26">
            <v>0.04</v>
          </cell>
          <cell r="K26" t="str">
            <v>Ban KHCN</v>
          </cell>
          <cell r="M26" t="str">
            <v>Ban KHCN</v>
          </cell>
          <cell r="O26">
            <v>97107.688442133483</v>
          </cell>
          <cell r="P26">
            <v>9964.1159864804158</v>
          </cell>
          <cell r="Q26">
            <v>51136.096244222215</v>
          </cell>
          <cell r="R26">
            <v>51908.416760282642</v>
          </cell>
          <cell r="S26">
            <v>77519.379327016635</v>
          </cell>
          <cell r="T26">
            <v>46316.298972662051</v>
          </cell>
          <cell r="U26">
            <v>7620.5879370011371</v>
          </cell>
          <cell r="V26">
            <v>104573.81219253971</v>
          </cell>
          <cell r="W26">
            <v>47204.330611625679</v>
          </cell>
          <cell r="X26">
            <v>64464.519958993216</v>
          </cell>
          <cell r="Y26">
            <v>57996.7499671857</v>
          </cell>
          <cell r="Z26">
            <v>57079.056661259063</v>
          </cell>
          <cell r="AA26">
            <v>19477.458592882576</v>
          </cell>
          <cell r="AB26">
            <v>63717.437984774013</v>
          </cell>
          <cell r="AC26">
            <v>75007.885099995241</v>
          </cell>
          <cell r="AD26">
            <v>12099.763524818252</v>
          </cell>
          <cell r="AE26">
            <v>12651.677098913357</v>
          </cell>
          <cell r="AF26">
            <v>16457.1075170199</v>
          </cell>
          <cell r="AG26">
            <v>34251.149508136114</v>
          </cell>
          <cell r="AH26">
            <v>30879.040782894408</v>
          </cell>
          <cell r="AI26">
            <v>21403.476658972617</v>
          </cell>
          <cell r="AJ26">
            <v>3555.1256388134498</v>
          </cell>
          <cell r="AK26">
            <v>332608.47432920733</v>
          </cell>
          <cell r="AL26">
            <v>26585.135112244287</v>
          </cell>
          <cell r="AM26">
            <v>77384.868172406801</v>
          </cell>
          <cell r="AN26">
            <v>86660.099226487728</v>
          </cell>
          <cell r="AO26">
            <v>21720.008861399383</v>
          </cell>
          <cell r="AP26">
            <v>6261.4829456513608</v>
          </cell>
          <cell r="AQ26">
            <v>18259.342832030212</v>
          </cell>
          <cell r="AR26">
            <v>41307.52540487123</v>
          </cell>
          <cell r="AS26">
            <v>26278.912750162523</v>
          </cell>
          <cell r="AT26">
            <v>7658.3283740368597</v>
          </cell>
          <cell r="AU26">
            <v>8768.9016089738016</v>
          </cell>
          <cell r="AV26">
            <v>59283.298919966481</v>
          </cell>
          <cell r="AW26">
            <v>26512.415480005464</v>
          </cell>
          <cell r="AX26">
            <v>30549.547100582837</v>
          </cell>
          <cell r="AY26">
            <v>26428.256014497863</v>
          </cell>
          <cell r="AZ26">
            <v>34029.064935066803</v>
          </cell>
          <cell r="BA26">
            <v>94097.8516986178</v>
          </cell>
          <cell r="BB26">
            <v>11376.329627486102</v>
          </cell>
          <cell r="BC26">
            <v>45314.388182477327</v>
          </cell>
          <cell r="BD26">
            <v>56429.722583720242</v>
          </cell>
          <cell r="BE26">
            <v>46536.356802004455</v>
          </cell>
          <cell r="BF26">
            <v>59432.433338016861</v>
          </cell>
          <cell r="BG26">
            <v>36428.794900502704</v>
          </cell>
          <cell r="BH26">
            <v>51818.7061460681</v>
          </cell>
          <cell r="BI26">
            <v>74050.899890847402</v>
          </cell>
          <cell r="BJ26">
            <v>47835.979864440596</v>
          </cell>
          <cell r="BK26">
            <v>32213.934037974162</v>
          </cell>
          <cell r="BL26">
            <v>36001.612931315969</v>
          </cell>
          <cell r="BM26">
            <v>61421.160661756083</v>
          </cell>
          <cell r="BN26">
            <v>42171.475842209584</v>
          </cell>
          <cell r="BO26">
            <v>38249.166126929318</v>
          </cell>
          <cell r="BP26">
            <v>72866.337294996454</v>
          </cell>
          <cell r="BQ26">
            <v>18360.845675144439</v>
          </cell>
          <cell r="BR26">
            <v>72809.353403964982</v>
          </cell>
          <cell r="BS26">
            <v>410041.54233206646</v>
          </cell>
          <cell r="BT26">
            <v>37926.764984429901</v>
          </cell>
          <cell r="BU26">
            <v>20916.766911188064</v>
          </cell>
          <cell r="BV26">
            <v>9372.8965376459382</v>
          </cell>
          <cell r="BW26">
            <v>15708.159011727314</v>
          </cell>
          <cell r="BX26">
            <v>53490.429203528598</v>
          </cell>
          <cell r="BY26">
            <v>16100.663273570968</v>
          </cell>
        </row>
        <row r="27">
          <cell r="E27" t="str">
            <v>I14.1</v>
          </cell>
          <cell r="F27" t="str">
            <v>Sự hợp lực trong công tác bán hàng và phát triển thị trường</v>
          </cell>
          <cell r="G27">
            <v>1</v>
          </cell>
          <cell r="H27" t="str">
            <v>Quý</v>
          </cell>
          <cell r="I27" t="str">
            <v>Điểm</v>
          </cell>
          <cell r="J27">
            <v>0</v>
          </cell>
          <cell r="K27" t="str">
            <v>Ban Nhân sự</v>
          </cell>
          <cell r="M27" t="str">
            <v>Ban Nhân sự</v>
          </cell>
          <cell r="O27">
            <v>5</v>
          </cell>
          <cell r="P27">
            <v>5</v>
          </cell>
          <cell r="Q27">
            <v>5</v>
          </cell>
          <cell r="R27">
            <v>5</v>
          </cell>
          <cell r="S27">
            <v>5</v>
          </cell>
          <cell r="T27">
            <v>5</v>
          </cell>
          <cell r="U27">
            <v>5</v>
          </cell>
          <cell r="V27">
            <v>5</v>
          </cell>
          <cell r="W27">
            <v>5</v>
          </cell>
          <cell r="X27">
            <v>5</v>
          </cell>
          <cell r="Y27">
            <v>5</v>
          </cell>
          <cell r="Z27">
            <v>5</v>
          </cell>
          <cell r="AA27">
            <v>5</v>
          </cell>
          <cell r="AB27">
            <v>5</v>
          </cell>
          <cell r="AC27">
            <v>5</v>
          </cell>
          <cell r="AD27">
            <v>5</v>
          </cell>
          <cell r="AE27">
            <v>5</v>
          </cell>
          <cell r="AF27">
            <v>5</v>
          </cell>
          <cell r="AG27">
            <v>5</v>
          </cell>
          <cell r="AH27">
            <v>5</v>
          </cell>
          <cell r="AI27">
            <v>5</v>
          </cell>
          <cell r="AJ27">
            <v>5</v>
          </cell>
          <cell r="AK27">
            <v>5</v>
          </cell>
          <cell r="AL27">
            <v>5</v>
          </cell>
          <cell r="AM27">
            <v>5</v>
          </cell>
          <cell r="AN27">
            <v>5</v>
          </cell>
          <cell r="AO27">
            <v>5</v>
          </cell>
          <cell r="AP27">
            <v>5</v>
          </cell>
          <cell r="AQ27">
            <v>5</v>
          </cell>
          <cell r="AR27">
            <v>5</v>
          </cell>
          <cell r="AS27">
            <v>5</v>
          </cell>
          <cell r="AT27">
            <v>5</v>
          </cell>
          <cell r="AU27">
            <v>5</v>
          </cell>
          <cell r="AV27">
            <v>5</v>
          </cell>
          <cell r="AW27">
            <v>5</v>
          </cell>
          <cell r="AX27">
            <v>5</v>
          </cell>
          <cell r="AY27">
            <v>5</v>
          </cell>
          <cell r="AZ27">
            <v>5</v>
          </cell>
          <cell r="BA27">
            <v>5</v>
          </cell>
          <cell r="BB27">
            <v>5</v>
          </cell>
          <cell r="BC27">
            <v>5</v>
          </cell>
          <cell r="BD27">
            <v>5</v>
          </cell>
          <cell r="BE27">
            <v>5</v>
          </cell>
          <cell r="BF27">
            <v>5</v>
          </cell>
          <cell r="BG27">
            <v>5</v>
          </cell>
          <cell r="BH27">
            <v>5</v>
          </cell>
          <cell r="BI27">
            <v>5</v>
          </cell>
          <cell r="BJ27">
            <v>5</v>
          </cell>
          <cell r="BK27">
            <v>5</v>
          </cell>
          <cell r="BL27">
            <v>5</v>
          </cell>
          <cell r="BM27">
            <v>5</v>
          </cell>
          <cell r="BN27">
            <v>5</v>
          </cell>
          <cell r="BO27">
            <v>5</v>
          </cell>
          <cell r="BP27">
            <v>5</v>
          </cell>
          <cell r="BQ27">
            <v>5</v>
          </cell>
          <cell r="BR27">
            <v>5</v>
          </cell>
          <cell r="BS27">
            <v>5</v>
          </cell>
          <cell r="BT27">
            <v>5</v>
          </cell>
          <cell r="BU27">
            <v>5</v>
          </cell>
          <cell r="BV27">
            <v>5</v>
          </cell>
          <cell r="BW27">
            <v>5</v>
          </cell>
          <cell r="BX27">
            <v>5</v>
          </cell>
          <cell r="BY27">
            <v>5</v>
          </cell>
        </row>
      </sheetData>
      <sheetData sheetId="1" refreshError="1"/>
      <sheetData sheetId="2" refreshError="1"/>
      <sheetData sheetId="3" refreshError="1"/>
      <sheetData sheetId="4" refreshError="1">
        <row r="4">
          <cell r="C4">
            <v>0.06</v>
          </cell>
          <cell r="D4">
            <v>0.06</v>
          </cell>
          <cell r="E4">
            <v>0.06</v>
          </cell>
          <cell r="F4">
            <v>0.06</v>
          </cell>
          <cell r="G4">
            <v>0.06</v>
          </cell>
          <cell r="H4">
            <v>0.06</v>
          </cell>
          <cell r="I4">
            <v>0.06</v>
          </cell>
          <cell r="J4">
            <v>0.06</v>
          </cell>
          <cell r="K4">
            <v>0.06</v>
          </cell>
          <cell r="L4">
            <v>0.06</v>
          </cell>
          <cell r="M4">
            <v>0.06</v>
          </cell>
          <cell r="N4">
            <v>0.06</v>
          </cell>
          <cell r="O4">
            <v>0.06</v>
          </cell>
          <cell r="P4">
            <v>0.06</v>
          </cell>
          <cell r="Q4">
            <v>0.06</v>
          </cell>
          <cell r="R4">
            <v>0.06</v>
          </cell>
          <cell r="S4">
            <v>0.06</v>
          </cell>
          <cell r="T4">
            <v>0.06</v>
          </cell>
          <cell r="U4">
            <v>0.06</v>
          </cell>
          <cell r="V4">
            <v>0.06</v>
          </cell>
          <cell r="W4">
            <v>0.06</v>
          </cell>
          <cell r="X4">
            <v>0.06</v>
          </cell>
          <cell r="Y4">
            <v>0.06</v>
          </cell>
          <cell r="Z4">
            <v>0.06</v>
          </cell>
          <cell r="AA4">
            <v>0.06</v>
          </cell>
          <cell r="AB4">
            <v>0.06</v>
          </cell>
          <cell r="AC4">
            <v>0.06</v>
          </cell>
          <cell r="AD4">
            <v>0.06</v>
          </cell>
          <cell r="AE4">
            <v>0.06</v>
          </cell>
          <cell r="AF4">
            <v>0.06</v>
          </cell>
          <cell r="AG4">
            <v>0.06</v>
          </cell>
          <cell r="AH4">
            <v>0.06</v>
          </cell>
          <cell r="AI4">
            <v>0.06</v>
          </cell>
          <cell r="AJ4">
            <v>0.06</v>
          </cell>
          <cell r="AK4">
            <v>0.06</v>
          </cell>
          <cell r="AL4">
            <v>0.06</v>
          </cell>
          <cell r="AM4">
            <v>0.06</v>
          </cell>
          <cell r="AN4">
            <v>0.06</v>
          </cell>
          <cell r="AO4">
            <v>0.06</v>
          </cell>
          <cell r="AP4">
            <v>0.06</v>
          </cell>
          <cell r="AQ4">
            <v>0.06</v>
          </cell>
          <cell r="AR4">
            <v>0.06</v>
          </cell>
          <cell r="AS4">
            <v>0.06</v>
          </cell>
          <cell r="AT4">
            <v>0.06</v>
          </cell>
          <cell r="AU4">
            <v>0.06</v>
          </cell>
          <cell r="AV4">
            <v>0.06</v>
          </cell>
          <cell r="AW4">
            <v>0.06</v>
          </cell>
          <cell r="AX4">
            <v>0.06</v>
          </cell>
          <cell r="AY4">
            <v>0.06</v>
          </cell>
          <cell r="AZ4">
            <v>0.06</v>
          </cell>
          <cell r="BA4">
            <v>0.06</v>
          </cell>
          <cell r="BB4">
            <v>0.06</v>
          </cell>
          <cell r="BC4">
            <v>0.06</v>
          </cell>
          <cell r="BD4">
            <v>0.06</v>
          </cell>
          <cell r="BE4">
            <v>0.06</v>
          </cell>
          <cell r="BF4">
            <v>0.06</v>
          </cell>
          <cell r="BG4">
            <v>0.06</v>
          </cell>
          <cell r="BH4">
            <v>0.06</v>
          </cell>
          <cell r="BI4">
            <v>0.06</v>
          </cell>
          <cell r="BJ4">
            <v>0.06</v>
          </cell>
          <cell r="BK4">
            <v>0.06</v>
          </cell>
          <cell r="BL4">
            <v>0.06</v>
          </cell>
          <cell r="BM4">
            <v>0.06</v>
          </cell>
        </row>
        <row r="5">
          <cell r="C5">
            <v>0.18999999999999997</v>
          </cell>
          <cell r="D5">
            <v>0.19999999999999998</v>
          </cell>
          <cell r="E5">
            <v>0.18999999999999997</v>
          </cell>
          <cell r="F5">
            <v>0.17999999999999997</v>
          </cell>
          <cell r="G5">
            <v>0.19999999999999998</v>
          </cell>
          <cell r="H5">
            <v>0.18999999999999997</v>
          </cell>
          <cell r="I5">
            <v>0.19999999999999998</v>
          </cell>
          <cell r="J5">
            <v>0.19999999999999998</v>
          </cell>
          <cell r="K5">
            <v>0.19999999999999998</v>
          </cell>
          <cell r="L5">
            <v>0.18999999999999997</v>
          </cell>
          <cell r="M5">
            <v>0.17999999999999997</v>
          </cell>
          <cell r="N5">
            <v>0.19999999999999998</v>
          </cell>
          <cell r="O5">
            <v>0.19999999999999998</v>
          </cell>
          <cell r="P5">
            <v>0.21999999999999997</v>
          </cell>
          <cell r="Q5">
            <v>0.18999999999999997</v>
          </cell>
          <cell r="R5">
            <v>0.19999999999999998</v>
          </cell>
          <cell r="S5">
            <v>0.19999999999999998</v>
          </cell>
          <cell r="T5">
            <v>0.19999999999999998</v>
          </cell>
          <cell r="U5">
            <v>0.18999999999999997</v>
          </cell>
          <cell r="V5">
            <v>0.19999999999999998</v>
          </cell>
          <cell r="W5">
            <v>0.18999999999999997</v>
          </cell>
          <cell r="X5">
            <v>0.18999999999999997</v>
          </cell>
          <cell r="Y5">
            <v>0.20999999999999996</v>
          </cell>
          <cell r="Z5">
            <v>0.18999999999999997</v>
          </cell>
          <cell r="AA5">
            <v>0.19999999999999998</v>
          </cell>
          <cell r="AB5">
            <v>0.19999999999999998</v>
          </cell>
          <cell r="AC5">
            <v>0.19999999999999998</v>
          </cell>
          <cell r="AD5">
            <v>0.19999999999999998</v>
          </cell>
          <cell r="AE5">
            <v>0.19999999999999998</v>
          </cell>
          <cell r="AF5">
            <v>0.19999999999999998</v>
          </cell>
          <cell r="AG5">
            <v>0.18999999999999997</v>
          </cell>
          <cell r="AH5">
            <v>0.20999999999999996</v>
          </cell>
          <cell r="AI5">
            <v>0.19999999999999998</v>
          </cell>
          <cell r="AJ5">
            <v>0.19999999999999998</v>
          </cell>
          <cell r="AK5">
            <v>0.19999999999999998</v>
          </cell>
          <cell r="AL5">
            <v>0.18999999999999997</v>
          </cell>
          <cell r="AM5">
            <v>0.18999999999999997</v>
          </cell>
          <cell r="AN5">
            <v>0.18999999999999997</v>
          </cell>
          <cell r="AO5">
            <v>0.18999999999999997</v>
          </cell>
          <cell r="AP5">
            <v>0.18999999999999997</v>
          </cell>
          <cell r="AQ5">
            <v>0.18999999999999997</v>
          </cell>
          <cell r="AR5">
            <v>0.19999999999999998</v>
          </cell>
          <cell r="AS5">
            <v>0.19999999999999998</v>
          </cell>
          <cell r="AT5">
            <v>0.18999999999999997</v>
          </cell>
          <cell r="AU5">
            <v>0.20999999999999996</v>
          </cell>
          <cell r="AV5">
            <v>0.20999999999999996</v>
          </cell>
          <cell r="AW5">
            <v>0.19999999999999998</v>
          </cell>
          <cell r="AX5">
            <v>0.18999999999999997</v>
          </cell>
          <cell r="AY5">
            <v>0.19999999999999998</v>
          </cell>
          <cell r="AZ5">
            <v>0.18999999999999997</v>
          </cell>
          <cell r="BA5">
            <v>0.19999999999999998</v>
          </cell>
          <cell r="BB5">
            <v>0.18999999999999997</v>
          </cell>
          <cell r="BC5">
            <v>0.19999999999999998</v>
          </cell>
          <cell r="BD5">
            <v>0.19999999999999998</v>
          </cell>
          <cell r="BE5">
            <v>0.19999999999999998</v>
          </cell>
          <cell r="BF5">
            <v>0.18999999999999997</v>
          </cell>
          <cell r="BG5">
            <v>0.21999999999999997</v>
          </cell>
          <cell r="BH5">
            <v>0.19999999999999998</v>
          </cell>
          <cell r="BI5">
            <v>0.18999999999999997</v>
          </cell>
          <cell r="BJ5">
            <v>0.19999999999999998</v>
          </cell>
          <cell r="BK5">
            <v>0.19999999999999998</v>
          </cell>
          <cell r="BL5">
            <v>0.19999999999999998</v>
          </cell>
          <cell r="BM5">
            <v>0.18999999999999997</v>
          </cell>
        </row>
        <row r="6">
          <cell r="C6">
            <v>0.08</v>
          </cell>
          <cell r="D6">
            <v>7.0000000000000007E-2</v>
          </cell>
          <cell r="E6">
            <v>0.06</v>
          </cell>
          <cell r="F6">
            <v>0.08</v>
          </cell>
          <cell r="G6">
            <v>0.08</v>
          </cell>
          <cell r="H6">
            <v>7.0000000000000007E-2</v>
          </cell>
          <cell r="I6">
            <v>0.08</v>
          </cell>
          <cell r="J6">
            <v>0.08</v>
          </cell>
          <cell r="K6">
            <v>0.06</v>
          </cell>
          <cell r="L6">
            <v>0.08</v>
          </cell>
          <cell r="M6">
            <v>0.08</v>
          </cell>
          <cell r="N6">
            <v>0.08</v>
          </cell>
          <cell r="O6">
            <v>0.06</v>
          </cell>
          <cell r="P6">
            <v>0.06</v>
          </cell>
          <cell r="Q6">
            <v>0.08</v>
          </cell>
          <cell r="R6">
            <v>7.0000000000000007E-2</v>
          </cell>
          <cell r="S6">
            <v>0.08</v>
          </cell>
          <cell r="T6">
            <v>0.08</v>
          </cell>
          <cell r="U6">
            <v>0.08</v>
          </cell>
          <cell r="V6">
            <v>0.08</v>
          </cell>
          <cell r="W6">
            <v>0.05</v>
          </cell>
          <cell r="X6">
            <v>7.0000000000000007E-2</v>
          </cell>
          <cell r="Y6">
            <v>0.06</v>
          </cell>
          <cell r="Z6">
            <v>0.08</v>
          </cell>
          <cell r="AA6">
            <v>0.06</v>
          </cell>
          <cell r="AB6">
            <v>0.08</v>
          </cell>
          <cell r="AC6">
            <v>7.0000000000000007E-2</v>
          </cell>
          <cell r="AD6">
            <v>7.0000000000000007E-2</v>
          </cell>
          <cell r="AE6">
            <v>0.06</v>
          </cell>
          <cell r="AF6">
            <v>7.0000000000000007E-2</v>
          </cell>
          <cell r="AG6">
            <v>0.08</v>
          </cell>
          <cell r="AH6">
            <v>0.06</v>
          </cell>
          <cell r="AI6">
            <v>0.05</v>
          </cell>
          <cell r="AJ6">
            <v>7.0000000000000007E-2</v>
          </cell>
          <cell r="AK6">
            <v>0.06</v>
          </cell>
          <cell r="AL6">
            <v>7.0000000000000007E-2</v>
          </cell>
          <cell r="AM6">
            <v>0.08</v>
          </cell>
          <cell r="AN6">
            <v>0.08</v>
          </cell>
          <cell r="AO6">
            <v>0.06</v>
          </cell>
          <cell r="AP6">
            <v>7.0000000000000007E-2</v>
          </cell>
          <cell r="AQ6">
            <v>0.08</v>
          </cell>
          <cell r="AR6">
            <v>7.0000000000000007E-2</v>
          </cell>
          <cell r="AS6">
            <v>7.0000000000000007E-2</v>
          </cell>
          <cell r="AT6">
            <v>7.0000000000000007E-2</v>
          </cell>
          <cell r="AU6">
            <v>0.05</v>
          </cell>
          <cell r="AV6">
            <v>0.06</v>
          </cell>
          <cell r="AW6">
            <v>0.08</v>
          </cell>
          <cell r="AX6">
            <v>7.0000000000000007E-2</v>
          </cell>
          <cell r="AY6">
            <v>7.0000000000000007E-2</v>
          </cell>
          <cell r="AZ6">
            <v>0.06</v>
          </cell>
          <cell r="BA6">
            <v>7.0000000000000007E-2</v>
          </cell>
          <cell r="BB6">
            <v>7.0000000000000007E-2</v>
          </cell>
          <cell r="BC6">
            <v>7.0000000000000007E-2</v>
          </cell>
          <cell r="BD6">
            <v>7.0000000000000007E-2</v>
          </cell>
          <cell r="BE6">
            <v>0.08</v>
          </cell>
          <cell r="BF6">
            <v>0.08</v>
          </cell>
          <cell r="BG6">
            <v>0.08</v>
          </cell>
          <cell r="BH6">
            <v>0.05</v>
          </cell>
          <cell r="BI6">
            <v>7.0000000000000007E-2</v>
          </cell>
          <cell r="BJ6">
            <v>0.08</v>
          </cell>
          <cell r="BK6">
            <v>7.0000000000000007E-2</v>
          </cell>
          <cell r="BL6">
            <v>7.0000000000000007E-2</v>
          </cell>
          <cell r="BM6">
            <v>7.0000000000000007E-2</v>
          </cell>
        </row>
        <row r="7">
          <cell r="C7">
            <v>0.16</v>
          </cell>
          <cell r="D7">
            <v>0.15</v>
          </cell>
          <cell r="E7">
            <v>0.16</v>
          </cell>
          <cell r="F7">
            <v>0.17</v>
          </cell>
          <cell r="G7">
            <v>0.15</v>
          </cell>
          <cell r="H7">
            <v>0.16</v>
          </cell>
          <cell r="I7">
            <v>0.15</v>
          </cell>
          <cell r="J7">
            <v>0.15</v>
          </cell>
          <cell r="K7">
            <v>0.15</v>
          </cell>
          <cell r="L7">
            <v>0.16</v>
          </cell>
          <cell r="M7">
            <v>0.17</v>
          </cell>
          <cell r="N7">
            <v>0.15</v>
          </cell>
          <cell r="O7">
            <v>0.15</v>
          </cell>
          <cell r="P7">
            <v>0.13</v>
          </cell>
          <cell r="Q7">
            <v>0.16</v>
          </cell>
          <cell r="R7">
            <v>0.15</v>
          </cell>
          <cell r="S7">
            <v>0.15</v>
          </cell>
          <cell r="T7">
            <v>0.15</v>
          </cell>
          <cell r="U7">
            <v>0.16</v>
          </cell>
          <cell r="V7">
            <v>0.15</v>
          </cell>
          <cell r="W7">
            <v>0.16</v>
          </cell>
          <cell r="X7">
            <v>0.16</v>
          </cell>
          <cell r="Y7">
            <v>0.14000000000000001</v>
          </cell>
          <cell r="Z7">
            <v>0.16</v>
          </cell>
          <cell r="AA7">
            <v>0.15</v>
          </cell>
          <cell r="AB7">
            <v>0.15</v>
          </cell>
          <cell r="AC7">
            <v>0.15</v>
          </cell>
          <cell r="AD7">
            <v>0.15</v>
          </cell>
          <cell r="AE7">
            <v>0.15</v>
          </cell>
          <cell r="AF7">
            <v>0.15</v>
          </cell>
          <cell r="AG7">
            <v>0.16</v>
          </cell>
          <cell r="AH7">
            <v>0.14000000000000001</v>
          </cell>
          <cell r="AI7">
            <v>0.15</v>
          </cell>
          <cell r="AJ7">
            <v>0.15</v>
          </cell>
          <cell r="AK7">
            <v>0.15</v>
          </cell>
          <cell r="AL7">
            <v>0.16</v>
          </cell>
          <cell r="AM7">
            <v>0.16</v>
          </cell>
          <cell r="AN7">
            <v>0.16</v>
          </cell>
          <cell r="AO7">
            <v>0.16</v>
          </cell>
          <cell r="AP7">
            <v>0.16</v>
          </cell>
          <cell r="AQ7">
            <v>0.16</v>
          </cell>
          <cell r="AR7">
            <v>0.15</v>
          </cell>
          <cell r="AS7">
            <v>0.15</v>
          </cell>
          <cell r="AT7">
            <v>0.16</v>
          </cell>
          <cell r="AU7">
            <v>0.14000000000000001</v>
          </cell>
          <cell r="AV7">
            <v>0.14000000000000001</v>
          </cell>
          <cell r="AW7">
            <v>0.15</v>
          </cell>
          <cell r="AX7">
            <v>0.16</v>
          </cell>
          <cell r="AY7">
            <v>0.15</v>
          </cell>
          <cell r="AZ7">
            <v>0.16</v>
          </cell>
          <cell r="BA7">
            <v>0.15</v>
          </cell>
          <cell r="BB7">
            <v>0.16</v>
          </cell>
          <cell r="BC7">
            <v>0.15</v>
          </cell>
          <cell r="BD7">
            <v>0.15</v>
          </cell>
          <cell r="BE7">
            <v>0.15</v>
          </cell>
          <cell r="BF7">
            <v>0.16</v>
          </cell>
          <cell r="BG7">
            <v>0.13</v>
          </cell>
          <cell r="BH7">
            <v>0.15</v>
          </cell>
          <cell r="BI7">
            <v>0.16</v>
          </cell>
          <cell r="BJ7">
            <v>0.15</v>
          </cell>
          <cell r="BK7">
            <v>0.15</v>
          </cell>
          <cell r="BL7">
            <v>0.15</v>
          </cell>
          <cell r="BM7">
            <v>0.16</v>
          </cell>
        </row>
        <row r="8">
          <cell r="C8">
            <v>0.03</v>
          </cell>
          <cell r="D8">
            <v>0.03</v>
          </cell>
          <cell r="E8">
            <v>0.03</v>
          </cell>
          <cell r="F8">
            <v>0.03</v>
          </cell>
          <cell r="G8">
            <v>0.03</v>
          </cell>
          <cell r="H8">
            <v>0.03</v>
          </cell>
          <cell r="I8">
            <v>0.03</v>
          </cell>
          <cell r="J8">
            <v>0.03</v>
          </cell>
          <cell r="K8">
            <v>0.03</v>
          </cell>
          <cell r="L8">
            <v>0.03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0.03</v>
          </cell>
          <cell r="AQ8">
            <v>0.03</v>
          </cell>
          <cell r="AR8">
            <v>0.03</v>
          </cell>
          <cell r="AS8">
            <v>0.03</v>
          </cell>
          <cell r="AT8">
            <v>0.03</v>
          </cell>
          <cell r="AU8">
            <v>0.03</v>
          </cell>
          <cell r="AV8">
            <v>0.03</v>
          </cell>
          <cell r="AW8">
            <v>0.03</v>
          </cell>
          <cell r="AX8">
            <v>0.03</v>
          </cell>
          <cell r="AY8">
            <v>0.03</v>
          </cell>
          <cell r="AZ8">
            <v>0.03</v>
          </cell>
          <cell r="BA8">
            <v>0.03</v>
          </cell>
          <cell r="BB8">
            <v>0.03</v>
          </cell>
          <cell r="BC8">
            <v>0.03</v>
          </cell>
          <cell r="BD8">
            <v>0.03</v>
          </cell>
          <cell r="BE8">
            <v>0.03</v>
          </cell>
          <cell r="BF8">
            <v>0.03</v>
          </cell>
          <cell r="BG8">
            <v>0.03</v>
          </cell>
          <cell r="BH8">
            <v>0.03</v>
          </cell>
          <cell r="BI8">
            <v>0.03</v>
          </cell>
          <cell r="BJ8">
            <v>0.03</v>
          </cell>
          <cell r="BK8">
            <v>0.03</v>
          </cell>
          <cell r="BL8">
            <v>0.03</v>
          </cell>
          <cell r="BM8">
            <v>0.03</v>
          </cell>
        </row>
        <row r="9"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0.02</v>
          </cell>
          <cell r="O9">
            <v>0.02</v>
          </cell>
          <cell r="P9">
            <v>0.02</v>
          </cell>
          <cell r="Q9">
            <v>0.02</v>
          </cell>
          <cell r="R9">
            <v>0.02</v>
          </cell>
          <cell r="S9">
            <v>0.02</v>
          </cell>
          <cell r="T9">
            <v>0.02</v>
          </cell>
          <cell r="U9">
            <v>0.02</v>
          </cell>
          <cell r="V9">
            <v>0.02</v>
          </cell>
          <cell r="W9">
            <v>0.02</v>
          </cell>
          <cell r="X9">
            <v>0.02</v>
          </cell>
          <cell r="Y9">
            <v>0.02</v>
          </cell>
          <cell r="Z9">
            <v>0.02</v>
          </cell>
          <cell r="AA9">
            <v>0.02</v>
          </cell>
          <cell r="AB9">
            <v>0.02</v>
          </cell>
          <cell r="AC9">
            <v>0.02</v>
          </cell>
          <cell r="AD9">
            <v>0.02</v>
          </cell>
          <cell r="AE9">
            <v>0.02</v>
          </cell>
          <cell r="AF9">
            <v>0.02</v>
          </cell>
          <cell r="AG9">
            <v>0.02</v>
          </cell>
          <cell r="AH9">
            <v>0.02</v>
          </cell>
          <cell r="AI9">
            <v>0.02</v>
          </cell>
          <cell r="AJ9">
            <v>0.02</v>
          </cell>
          <cell r="AK9">
            <v>0.02</v>
          </cell>
          <cell r="AL9">
            <v>0.02</v>
          </cell>
          <cell r="AM9">
            <v>0.02</v>
          </cell>
          <cell r="AN9">
            <v>0.02</v>
          </cell>
          <cell r="AO9">
            <v>0.02</v>
          </cell>
          <cell r="AP9">
            <v>0.02</v>
          </cell>
          <cell r="AQ9">
            <v>0.02</v>
          </cell>
          <cell r="AR9">
            <v>0.02</v>
          </cell>
          <cell r="AS9">
            <v>0.02</v>
          </cell>
          <cell r="AT9">
            <v>0.02</v>
          </cell>
          <cell r="AU9">
            <v>0.02</v>
          </cell>
          <cell r="AV9">
            <v>0.02</v>
          </cell>
          <cell r="AW9">
            <v>0.02</v>
          </cell>
          <cell r="AX9">
            <v>0.02</v>
          </cell>
          <cell r="AY9">
            <v>0.02</v>
          </cell>
          <cell r="AZ9">
            <v>0.02</v>
          </cell>
          <cell r="BA9">
            <v>0.02</v>
          </cell>
          <cell r="BB9">
            <v>0.02</v>
          </cell>
          <cell r="BC9">
            <v>0.02</v>
          </cell>
          <cell r="BD9">
            <v>0.02</v>
          </cell>
          <cell r="BE9">
            <v>0.02</v>
          </cell>
          <cell r="BF9">
            <v>0.02</v>
          </cell>
          <cell r="BG9">
            <v>0.02</v>
          </cell>
          <cell r="BH9">
            <v>0.02</v>
          </cell>
          <cell r="BI9">
            <v>0.02</v>
          </cell>
          <cell r="BJ9">
            <v>0.02</v>
          </cell>
          <cell r="BK9">
            <v>0.02</v>
          </cell>
          <cell r="BL9">
            <v>0.02</v>
          </cell>
          <cell r="BM9">
            <v>0.02</v>
          </cell>
        </row>
        <row r="10">
          <cell r="C10">
            <v>0.02</v>
          </cell>
          <cell r="D10">
            <v>0.02</v>
          </cell>
          <cell r="E10">
            <v>0.02</v>
          </cell>
          <cell r="F10">
            <v>0.02</v>
          </cell>
          <cell r="G10">
            <v>0.02</v>
          </cell>
          <cell r="H10">
            <v>0.02</v>
          </cell>
          <cell r="I10">
            <v>0.02</v>
          </cell>
          <cell r="J10">
            <v>0.02</v>
          </cell>
          <cell r="K10">
            <v>0.02</v>
          </cell>
          <cell r="L10">
            <v>0.02</v>
          </cell>
          <cell r="M10">
            <v>0.02</v>
          </cell>
          <cell r="N10">
            <v>0.02</v>
          </cell>
          <cell r="O10">
            <v>0.02</v>
          </cell>
          <cell r="P10">
            <v>0.02</v>
          </cell>
          <cell r="Q10">
            <v>0.02</v>
          </cell>
          <cell r="R10">
            <v>0.02</v>
          </cell>
          <cell r="S10">
            <v>0.02</v>
          </cell>
          <cell r="T10">
            <v>0.02</v>
          </cell>
          <cell r="U10">
            <v>0.02</v>
          </cell>
          <cell r="V10">
            <v>0.02</v>
          </cell>
          <cell r="W10">
            <v>0.02</v>
          </cell>
          <cell r="X10">
            <v>0.02</v>
          </cell>
          <cell r="Y10">
            <v>0.02</v>
          </cell>
          <cell r="Z10">
            <v>0.02</v>
          </cell>
          <cell r="AA10">
            <v>0.02</v>
          </cell>
          <cell r="AB10">
            <v>0.02</v>
          </cell>
          <cell r="AC10">
            <v>0.02</v>
          </cell>
          <cell r="AD10">
            <v>0.02</v>
          </cell>
          <cell r="AE10">
            <v>0.02</v>
          </cell>
          <cell r="AF10">
            <v>0.02</v>
          </cell>
          <cell r="AG10">
            <v>0.02</v>
          </cell>
          <cell r="AH10">
            <v>0.02</v>
          </cell>
          <cell r="AI10">
            <v>0.02</v>
          </cell>
          <cell r="AJ10">
            <v>0.02</v>
          </cell>
          <cell r="AK10">
            <v>0.02</v>
          </cell>
          <cell r="AL10">
            <v>0.02</v>
          </cell>
          <cell r="AM10">
            <v>0.02</v>
          </cell>
          <cell r="AN10">
            <v>0.02</v>
          </cell>
          <cell r="AO10">
            <v>0.02</v>
          </cell>
          <cell r="AP10">
            <v>0.02</v>
          </cell>
          <cell r="AQ10">
            <v>0.02</v>
          </cell>
          <cell r="AR10">
            <v>0.02</v>
          </cell>
          <cell r="AS10">
            <v>0.02</v>
          </cell>
          <cell r="AT10">
            <v>0.02</v>
          </cell>
          <cell r="AU10">
            <v>0.02</v>
          </cell>
          <cell r="AV10">
            <v>0.02</v>
          </cell>
          <cell r="AW10">
            <v>0.02</v>
          </cell>
          <cell r="AX10">
            <v>0.02</v>
          </cell>
          <cell r="AY10">
            <v>0.02</v>
          </cell>
          <cell r="AZ10">
            <v>0.02</v>
          </cell>
          <cell r="BA10">
            <v>0.02</v>
          </cell>
          <cell r="BB10">
            <v>0.02</v>
          </cell>
          <cell r="BC10">
            <v>0.02</v>
          </cell>
          <cell r="BD10">
            <v>0.02</v>
          </cell>
          <cell r="BE10">
            <v>0.02</v>
          </cell>
          <cell r="BF10">
            <v>0.02</v>
          </cell>
          <cell r="BG10">
            <v>0.02</v>
          </cell>
          <cell r="BH10">
            <v>0.02</v>
          </cell>
          <cell r="BI10">
            <v>0.02</v>
          </cell>
          <cell r="BJ10">
            <v>0.02</v>
          </cell>
          <cell r="BK10">
            <v>0.02</v>
          </cell>
          <cell r="BL10">
            <v>0.02</v>
          </cell>
          <cell r="BM10">
            <v>0.02</v>
          </cell>
        </row>
        <row r="11">
          <cell r="C11">
            <v>0.02</v>
          </cell>
          <cell r="D11">
            <v>0.02</v>
          </cell>
          <cell r="E11">
            <v>0.02</v>
          </cell>
          <cell r="F11">
            <v>0.02</v>
          </cell>
          <cell r="G11">
            <v>0.02</v>
          </cell>
          <cell r="H11">
            <v>0.02</v>
          </cell>
          <cell r="I11">
            <v>0.02</v>
          </cell>
          <cell r="J11">
            <v>0.02</v>
          </cell>
          <cell r="K11">
            <v>0.02</v>
          </cell>
          <cell r="L11">
            <v>0.02</v>
          </cell>
          <cell r="M11">
            <v>0.02</v>
          </cell>
          <cell r="N11">
            <v>0.02</v>
          </cell>
          <cell r="O11">
            <v>0.02</v>
          </cell>
          <cell r="P11">
            <v>0.02</v>
          </cell>
          <cell r="Q11">
            <v>0.02</v>
          </cell>
          <cell r="R11">
            <v>0.02</v>
          </cell>
          <cell r="S11">
            <v>0.02</v>
          </cell>
          <cell r="T11">
            <v>0.02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G11">
            <v>0.02</v>
          </cell>
          <cell r="AH11">
            <v>0.02</v>
          </cell>
          <cell r="AI11">
            <v>0.02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V11">
            <v>0.02</v>
          </cell>
          <cell r="AW11">
            <v>0.02</v>
          </cell>
          <cell r="AX11">
            <v>0.02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K11">
            <v>0.02</v>
          </cell>
          <cell r="BL11">
            <v>0.02</v>
          </cell>
          <cell r="BM11">
            <v>0.02</v>
          </cell>
        </row>
        <row r="12">
          <cell r="C12">
            <v>0.03</v>
          </cell>
          <cell r="D12">
            <v>0.03</v>
          </cell>
          <cell r="E12">
            <v>0.03</v>
          </cell>
          <cell r="F12">
            <v>0.03</v>
          </cell>
          <cell r="G12">
            <v>0.03</v>
          </cell>
          <cell r="H12">
            <v>0.03</v>
          </cell>
          <cell r="I12">
            <v>0.03</v>
          </cell>
          <cell r="J12">
            <v>0.03</v>
          </cell>
          <cell r="K12">
            <v>0.03</v>
          </cell>
          <cell r="L12">
            <v>0.03</v>
          </cell>
          <cell r="M12">
            <v>0.03</v>
          </cell>
          <cell r="N12">
            <v>0.03</v>
          </cell>
          <cell r="O12">
            <v>0.03</v>
          </cell>
          <cell r="P12">
            <v>0.03</v>
          </cell>
          <cell r="Q12">
            <v>0.03</v>
          </cell>
          <cell r="R12">
            <v>0.03</v>
          </cell>
          <cell r="S12">
            <v>0.03</v>
          </cell>
          <cell r="T12">
            <v>0.03</v>
          </cell>
          <cell r="U12">
            <v>0.03</v>
          </cell>
          <cell r="V12">
            <v>0.03</v>
          </cell>
          <cell r="W12">
            <v>0.03</v>
          </cell>
          <cell r="X12">
            <v>0.03</v>
          </cell>
          <cell r="Y12">
            <v>0.03</v>
          </cell>
          <cell r="Z12">
            <v>0.03</v>
          </cell>
          <cell r="AA12">
            <v>0.03</v>
          </cell>
          <cell r="AB12">
            <v>0.03</v>
          </cell>
          <cell r="AC12">
            <v>0.03</v>
          </cell>
          <cell r="AD12">
            <v>0.03</v>
          </cell>
          <cell r="AE12">
            <v>0.03</v>
          </cell>
          <cell r="AF12">
            <v>0.03</v>
          </cell>
          <cell r="AG12">
            <v>0.03</v>
          </cell>
          <cell r="AH12">
            <v>0.03</v>
          </cell>
          <cell r="AI12">
            <v>0.03</v>
          </cell>
          <cell r="AJ12">
            <v>0.03</v>
          </cell>
          <cell r="AK12">
            <v>0.03</v>
          </cell>
          <cell r="AL12">
            <v>0.03</v>
          </cell>
          <cell r="AM12">
            <v>0.03</v>
          </cell>
          <cell r="AN12">
            <v>0.03</v>
          </cell>
          <cell r="AO12">
            <v>0.03</v>
          </cell>
          <cell r="AP12">
            <v>0.03</v>
          </cell>
          <cell r="AQ12">
            <v>0.03</v>
          </cell>
          <cell r="AR12">
            <v>0.03</v>
          </cell>
          <cell r="AS12">
            <v>0.03</v>
          </cell>
          <cell r="AT12">
            <v>0.03</v>
          </cell>
          <cell r="AU12">
            <v>0.03</v>
          </cell>
          <cell r="AV12">
            <v>0.03</v>
          </cell>
          <cell r="AW12">
            <v>0.03</v>
          </cell>
          <cell r="AX12">
            <v>0.03</v>
          </cell>
          <cell r="AY12">
            <v>0.03</v>
          </cell>
          <cell r="AZ12">
            <v>0.03</v>
          </cell>
          <cell r="BA12">
            <v>0.03</v>
          </cell>
          <cell r="BB12">
            <v>0.03</v>
          </cell>
          <cell r="BC12">
            <v>0.03</v>
          </cell>
          <cell r="BD12">
            <v>0.03</v>
          </cell>
          <cell r="BE12">
            <v>0.03</v>
          </cell>
          <cell r="BF12">
            <v>0.03</v>
          </cell>
          <cell r="BG12">
            <v>0.03</v>
          </cell>
          <cell r="BH12">
            <v>0.03</v>
          </cell>
          <cell r="BI12">
            <v>0.03</v>
          </cell>
          <cell r="BJ12">
            <v>0.03</v>
          </cell>
          <cell r="BK12">
            <v>0.03</v>
          </cell>
          <cell r="BL12">
            <v>0.03</v>
          </cell>
          <cell r="BM12">
            <v>0.03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C14">
            <v>0.03</v>
          </cell>
          <cell r="D14">
            <v>0.03</v>
          </cell>
          <cell r="E14">
            <v>0.03</v>
          </cell>
          <cell r="F14">
            <v>0.03</v>
          </cell>
          <cell r="G14">
            <v>0.03</v>
          </cell>
          <cell r="H14">
            <v>0.03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  <cell r="P14">
            <v>0.03</v>
          </cell>
          <cell r="Q14">
            <v>0.03</v>
          </cell>
          <cell r="R14">
            <v>0.03</v>
          </cell>
          <cell r="S14">
            <v>0.03</v>
          </cell>
          <cell r="T14">
            <v>0.03</v>
          </cell>
          <cell r="U14">
            <v>0.03</v>
          </cell>
          <cell r="V14">
            <v>0.03</v>
          </cell>
          <cell r="W14">
            <v>0.03</v>
          </cell>
          <cell r="X14">
            <v>0.03</v>
          </cell>
          <cell r="Y14">
            <v>0.03</v>
          </cell>
          <cell r="Z14">
            <v>0.03</v>
          </cell>
          <cell r="AA14">
            <v>0.03</v>
          </cell>
          <cell r="AB14">
            <v>0.03</v>
          </cell>
          <cell r="AC14">
            <v>0.03</v>
          </cell>
          <cell r="AD14">
            <v>0.03</v>
          </cell>
          <cell r="AE14">
            <v>0.03</v>
          </cell>
          <cell r="AF14">
            <v>0.03</v>
          </cell>
          <cell r="AG14">
            <v>0.03</v>
          </cell>
          <cell r="AH14">
            <v>0.03</v>
          </cell>
          <cell r="AI14">
            <v>0.03</v>
          </cell>
          <cell r="AJ14">
            <v>0.03</v>
          </cell>
          <cell r="AK14">
            <v>0.03</v>
          </cell>
          <cell r="AL14">
            <v>0.03</v>
          </cell>
          <cell r="AM14">
            <v>0.03</v>
          </cell>
          <cell r="AN14">
            <v>0.03</v>
          </cell>
          <cell r="AO14">
            <v>0.03</v>
          </cell>
          <cell r="AP14">
            <v>0.03</v>
          </cell>
          <cell r="AQ14">
            <v>0.03</v>
          </cell>
          <cell r="AR14">
            <v>0.03</v>
          </cell>
          <cell r="AS14">
            <v>0.03</v>
          </cell>
          <cell r="AT14">
            <v>0.03</v>
          </cell>
          <cell r="AU14">
            <v>0.03</v>
          </cell>
          <cell r="AV14">
            <v>0.03</v>
          </cell>
          <cell r="AW14">
            <v>0.03</v>
          </cell>
          <cell r="AX14">
            <v>0.03</v>
          </cell>
          <cell r="AY14">
            <v>0.03</v>
          </cell>
          <cell r="AZ14">
            <v>0.03</v>
          </cell>
          <cell r="BA14">
            <v>0.03</v>
          </cell>
          <cell r="BB14">
            <v>0.03</v>
          </cell>
          <cell r="BC14">
            <v>0.03</v>
          </cell>
          <cell r="BD14">
            <v>0.03</v>
          </cell>
          <cell r="BE14">
            <v>0.03</v>
          </cell>
          <cell r="BF14">
            <v>0.03</v>
          </cell>
          <cell r="BG14">
            <v>0.03</v>
          </cell>
          <cell r="BH14">
            <v>0.03</v>
          </cell>
          <cell r="BI14">
            <v>0.03</v>
          </cell>
          <cell r="BJ14">
            <v>0.03</v>
          </cell>
          <cell r="BK14">
            <v>0.03</v>
          </cell>
          <cell r="BL14">
            <v>0.03</v>
          </cell>
          <cell r="BM14">
            <v>0.03</v>
          </cell>
        </row>
        <row r="15">
          <cell r="C15">
            <v>0.14000000000000001</v>
          </cell>
          <cell r="D15">
            <v>0.14000000000000001</v>
          </cell>
          <cell r="E15">
            <v>0.14000000000000001</v>
          </cell>
          <cell r="F15">
            <v>0.14000000000000001</v>
          </cell>
          <cell r="G15">
            <v>0.14000000000000001</v>
          </cell>
          <cell r="H15">
            <v>0.14000000000000001</v>
          </cell>
          <cell r="I15">
            <v>0.14000000000000001</v>
          </cell>
          <cell r="J15">
            <v>0.14000000000000001</v>
          </cell>
          <cell r="K15">
            <v>0.14000000000000001</v>
          </cell>
          <cell r="L15">
            <v>0.14000000000000001</v>
          </cell>
          <cell r="M15">
            <v>0.14000000000000001</v>
          </cell>
          <cell r="N15">
            <v>0.14000000000000001</v>
          </cell>
          <cell r="O15">
            <v>0.14000000000000001</v>
          </cell>
          <cell r="P15">
            <v>0.14000000000000001</v>
          </cell>
          <cell r="Q15">
            <v>0.14000000000000001</v>
          </cell>
          <cell r="R15">
            <v>0.14000000000000001</v>
          </cell>
          <cell r="S15">
            <v>0.14000000000000001</v>
          </cell>
          <cell r="T15">
            <v>0.14000000000000001</v>
          </cell>
          <cell r="U15">
            <v>0.14000000000000001</v>
          </cell>
          <cell r="V15">
            <v>0.14000000000000001</v>
          </cell>
          <cell r="W15">
            <v>0.14000000000000001</v>
          </cell>
          <cell r="X15">
            <v>0.14000000000000001</v>
          </cell>
          <cell r="Y15">
            <v>0.14000000000000001</v>
          </cell>
          <cell r="Z15">
            <v>0.14000000000000001</v>
          </cell>
          <cell r="AA15">
            <v>0.14000000000000001</v>
          </cell>
          <cell r="AB15">
            <v>0.14000000000000001</v>
          </cell>
          <cell r="AC15">
            <v>0.14000000000000001</v>
          </cell>
          <cell r="AD15">
            <v>0.14000000000000001</v>
          </cell>
          <cell r="AE15">
            <v>0.14000000000000001</v>
          </cell>
          <cell r="AF15">
            <v>0.14000000000000001</v>
          </cell>
          <cell r="AG15">
            <v>0.14000000000000001</v>
          </cell>
          <cell r="AH15">
            <v>0.14000000000000001</v>
          </cell>
          <cell r="AI15">
            <v>0.14000000000000001</v>
          </cell>
          <cell r="AJ15">
            <v>0.14000000000000001</v>
          </cell>
          <cell r="AK15">
            <v>0.14000000000000001</v>
          </cell>
          <cell r="AL15">
            <v>0.14000000000000001</v>
          </cell>
          <cell r="AM15">
            <v>0.14000000000000001</v>
          </cell>
          <cell r="AN15">
            <v>0.14000000000000001</v>
          </cell>
          <cell r="AO15">
            <v>0.14000000000000001</v>
          </cell>
          <cell r="AP15">
            <v>0.14000000000000001</v>
          </cell>
          <cell r="AQ15">
            <v>0.14000000000000001</v>
          </cell>
          <cell r="AR15">
            <v>0.14000000000000001</v>
          </cell>
          <cell r="AS15">
            <v>0.14000000000000001</v>
          </cell>
          <cell r="AT15">
            <v>0.14000000000000001</v>
          </cell>
          <cell r="AU15">
            <v>0.14000000000000001</v>
          </cell>
          <cell r="AV15">
            <v>0.14000000000000001</v>
          </cell>
          <cell r="AW15">
            <v>0.14000000000000001</v>
          </cell>
          <cell r="AX15">
            <v>0.14000000000000001</v>
          </cell>
          <cell r="AY15">
            <v>0.14000000000000001</v>
          </cell>
          <cell r="AZ15">
            <v>0.14000000000000001</v>
          </cell>
          <cell r="BA15">
            <v>0.14000000000000001</v>
          </cell>
          <cell r="BB15">
            <v>0.14000000000000001</v>
          </cell>
          <cell r="BC15">
            <v>0.14000000000000001</v>
          </cell>
          <cell r="BD15">
            <v>0.14000000000000001</v>
          </cell>
          <cell r="BE15">
            <v>0.14000000000000001</v>
          </cell>
          <cell r="BF15">
            <v>0.14000000000000001</v>
          </cell>
          <cell r="BG15">
            <v>0.14000000000000001</v>
          </cell>
          <cell r="BH15">
            <v>0.14000000000000001</v>
          </cell>
          <cell r="BI15">
            <v>0.14000000000000001</v>
          </cell>
          <cell r="BJ15">
            <v>0.14000000000000001</v>
          </cell>
          <cell r="BK15">
            <v>0.14000000000000001</v>
          </cell>
          <cell r="BL15">
            <v>0.14000000000000001</v>
          </cell>
          <cell r="BM15">
            <v>0.14000000000000001</v>
          </cell>
        </row>
        <row r="16">
          <cell r="C16">
            <v>0.04</v>
          </cell>
          <cell r="D16">
            <v>0.04</v>
          </cell>
          <cell r="E16">
            <v>0.04</v>
          </cell>
          <cell r="F16">
            <v>0.04</v>
          </cell>
          <cell r="G16">
            <v>0.04</v>
          </cell>
          <cell r="H16">
            <v>0.04</v>
          </cell>
          <cell r="I16">
            <v>0.04</v>
          </cell>
          <cell r="J16">
            <v>0.04</v>
          </cell>
          <cell r="K16">
            <v>0.04</v>
          </cell>
          <cell r="L16">
            <v>0.04</v>
          </cell>
          <cell r="M16">
            <v>0.04</v>
          </cell>
          <cell r="N16">
            <v>0.04</v>
          </cell>
          <cell r="O16">
            <v>0.04</v>
          </cell>
          <cell r="P16">
            <v>0.04</v>
          </cell>
          <cell r="Q16">
            <v>0.04</v>
          </cell>
          <cell r="R16">
            <v>0.04</v>
          </cell>
          <cell r="S16">
            <v>0.04</v>
          </cell>
          <cell r="T16">
            <v>0.04</v>
          </cell>
          <cell r="U16">
            <v>0.04</v>
          </cell>
          <cell r="V16">
            <v>0.04</v>
          </cell>
          <cell r="W16">
            <v>0.04</v>
          </cell>
          <cell r="X16">
            <v>0.04</v>
          </cell>
          <cell r="Y16">
            <v>0.04</v>
          </cell>
          <cell r="Z16">
            <v>0.04</v>
          </cell>
          <cell r="AA16">
            <v>0.04</v>
          </cell>
          <cell r="AB16">
            <v>0.04</v>
          </cell>
          <cell r="AC16">
            <v>0.04</v>
          </cell>
          <cell r="AD16">
            <v>0.04</v>
          </cell>
          <cell r="AE16">
            <v>0.04</v>
          </cell>
          <cell r="AF16">
            <v>0.04</v>
          </cell>
          <cell r="AG16">
            <v>0.04</v>
          </cell>
          <cell r="AH16">
            <v>0.04</v>
          </cell>
          <cell r="AI16">
            <v>0.04</v>
          </cell>
          <cell r="AJ16">
            <v>0.04</v>
          </cell>
          <cell r="AK16">
            <v>0.04</v>
          </cell>
          <cell r="AL16">
            <v>0.04</v>
          </cell>
          <cell r="AM16">
            <v>0.04</v>
          </cell>
          <cell r="AN16">
            <v>0.04</v>
          </cell>
          <cell r="AO16">
            <v>0.04</v>
          </cell>
          <cell r="AP16">
            <v>0.04</v>
          </cell>
          <cell r="AQ16">
            <v>0.04</v>
          </cell>
          <cell r="AR16">
            <v>0.04</v>
          </cell>
          <cell r="AS16">
            <v>0.04</v>
          </cell>
          <cell r="AT16">
            <v>0.04</v>
          </cell>
          <cell r="AU16">
            <v>0.04</v>
          </cell>
          <cell r="AV16">
            <v>0.04</v>
          </cell>
          <cell r="AW16">
            <v>0.04</v>
          </cell>
          <cell r="AX16">
            <v>0.04</v>
          </cell>
          <cell r="AY16">
            <v>0.04</v>
          </cell>
          <cell r="AZ16">
            <v>0.04</v>
          </cell>
          <cell r="BA16">
            <v>0.04</v>
          </cell>
          <cell r="BB16">
            <v>0.04</v>
          </cell>
          <cell r="BC16">
            <v>0.04</v>
          </cell>
          <cell r="BD16">
            <v>0.04</v>
          </cell>
          <cell r="BE16">
            <v>0.04</v>
          </cell>
          <cell r="BF16">
            <v>0.04</v>
          </cell>
          <cell r="BG16">
            <v>0.04</v>
          </cell>
          <cell r="BH16">
            <v>0.04</v>
          </cell>
          <cell r="BI16">
            <v>0.04</v>
          </cell>
          <cell r="BJ16">
            <v>0.04</v>
          </cell>
          <cell r="BK16">
            <v>0.04</v>
          </cell>
          <cell r="BL16">
            <v>0.04</v>
          </cell>
          <cell r="BM16">
            <v>0.04</v>
          </cell>
        </row>
        <row r="17">
          <cell r="C17">
            <v>2.0000000000000004E-2</v>
          </cell>
          <cell r="D17">
            <v>0.03</v>
          </cell>
          <cell r="E17">
            <v>4.0000000000000008E-2</v>
          </cell>
          <cell r="F17">
            <v>2.0000000000000004E-2</v>
          </cell>
          <cell r="G17">
            <v>2.0000000000000004E-2</v>
          </cell>
          <cell r="H17">
            <v>0.03</v>
          </cell>
          <cell r="I17">
            <v>2.0000000000000004E-2</v>
          </cell>
          <cell r="J17">
            <v>2.0000000000000004E-2</v>
          </cell>
          <cell r="K17">
            <v>4.0000000000000008E-2</v>
          </cell>
          <cell r="L17">
            <v>2.0000000000000004E-2</v>
          </cell>
          <cell r="M17">
            <v>2.0000000000000004E-2</v>
          </cell>
          <cell r="N17">
            <v>2.0000000000000004E-2</v>
          </cell>
          <cell r="O17">
            <v>4.0000000000000008E-2</v>
          </cell>
          <cell r="P17">
            <v>4.0000000000000008E-2</v>
          </cell>
          <cell r="Q17">
            <v>2.0000000000000004E-2</v>
          </cell>
          <cell r="R17">
            <v>0.03</v>
          </cell>
          <cell r="S17">
            <v>2.0000000000000004E-2</v>
          </cell>
          <cell r="T17">
            <v>2.0000000000000004E-2</v>
          </cell>
          <cell r="U17">
            <v>2.0000000000000004E-2</v>
          </cell>
          <cell r="V17">
            <v>2.0000000000000004E-2</v>
          </cell>
          <cell r="W17">
            <v>0.05</v>
          </cell>
          <cell r="X17">
            <v>0.03</v>
          </cell>
          <cell r="Y17">
            <v>4.0000000000000008E-2</v>
          </cell>
          <cell r="Z17">
            <v>2.0000000000000004E-2</v>
          </cell>
          <cell r="AA17">
            <v>4.0000000000000008E-2</v>
          </cell>
          <cell r="AB17">
            <v>2.0000000000000004E-2</v>
          </cell>
          <cell r="AC17">
            <v>0.03</v>
          </cell>
          <cell r="AD17">
            <v>0.03</v>
          </cell>
          <cell r="AE17">
            <v>4.0000000000000008E-2</v>
          </cell>
          <cell r="AF17">
            <v>0.03</v>
          </cell>
          <cell r="AG17">
            <v>2.0000000000000004E-2</v>
          </cell>
          <cell r="AH17">
            <v>4.0000000000000008E-2</v>
          </cell>
          <cell r="AI17">
            <v>0.05</v>
          </cell>
          <cell r="AJ17">
            <v>0.03</v>
          </cell>
          <cell r="AK17">
            <v>4.0000000000000008E-2</v>
          </cell>
          <cell r="AL17">
            <v>0.03</v>
          </cell>
          <cell r="AM17">
            <v>2.0000000000000004E-2</v>
          </cell>
          <cell r="AN17">
            <v>2.0000000000000004E-2</v>
          </cell>
          <cell r="AO17">
            <v>4.0000000000000008E-2</v>
          </cell>
          <cell r="AP17">
            <v>0.03</v>
          </cell>
          <cell r="AQ17">
            <v>2.0000000000000004E-2</v>
          </cell>
          <cell r="AR17">
            <v>0.03</v>
          </cell>
          <cell r="AS17">
            <v>0.03</v>
          </cell>
          <cell r="AT17">
            <v>0.03</v>
          </cell>
          <cell r="AU17">
            <v>0.05</v>
          </cell>
          <cell r="AV17">
            <v>4.0000000000000008E-2</v>
          </cell>
          <cell r="AW17">
            <v>2.0000000000000004E-2</v>
          </cell>
          <cell r="AX17">
            <v>0.03</v>
          </cell>
          <cell r="AY17">
            <v>0.03</v>
          </cell>
          <cell r="AZ17">
            <v>4.0000000000000008E-2</v>
          </cell>
          <cell r="BA17">
            <v>0.03</v>
          </cell>
          <cell r="BB17">
            <v>0.03</v>
          </cell>
          <cell r="BC17">
            <v>0.03</v>
          </cell>
          <cell r="BD17">
            <v>0.03</v>
          </cell>
          <cell r="BE17">
            <v>2.0000000000000004E-2</v>
          </cell>
          <cell r="BF17">
            <v>2.0000000000000004E-2</v>
          </cell>
          <cell r="BG17">
            <v>2.0000000000000004E-2</v>
          </cell>
          <cell r="BH17">
            <v>0.05</v>
          </cell>
          <cell r="BI17">
            <v>0.03</v>
          </cell>
          <cell r="BJ17">
            <v>2.0000000000000004E-2</v>
          </cell>
          <cell r="BK17">
            <v>0.03</v>
          </cell>
          <cell r="BL17">
            <v>0.03</v>
          </cell>
          <cell r="BM17">
            <v>0.03</v>
          </cell>
        </row>
        <row r="18">
          <cell r="C18">
            <v>0.03</v>
          </cell>
          <cell r="D18">
            <v>0.03</v>
          </cell>
          <cell r="E18">
            <v>0.03</v>
          </cell>
          <cell r="F18">
            <v>0.03</v>
          </cell>
          <cell r="G18">
            <v>0.03</v>
          </cell>
          <cell r="H18">
            <v>0.03</v>
          </cell>
          <cell r="I18">
            <v>0.03</v>
          </cell>
          <cell r="J18">
            <v>0.03</v>
          </cell>
          <cell r="K18">
            <v>0.03</v>
          </cell>
          <cell r="L18">
            <v>0.03</v>
          </cell>
          <cell r="M18">
            <v>0.03</v>
          </cell>
          <cell r="N18">
            <v>0.03</v>
          </cell>
          <cell r="O18">
            <v>0.03</v>
          </cell>
          <cell r="P18">
            <v>0.03</v>
          </cell>
          <cell r="Q18">
            <v>0.03</v>
          </cell>
          <cell r="R18">
            <v>0.03</v>
          </cell>
          <cell r="S18">
            <v>0.03</v>
          </cell>
          <cell r="T18">
            <v>0.03</v>
          </cell>
          <cell r="U18">
            <v>0.03</v>
          </cell>
          <cell r="V18">
            <v>0.03</v>
          </cell>
          <cell r="W18">
            <v>0.03</v>
          </cell>
          <cell r="X18">
            <v>0.03</v>
          </cell>
          <cell r="Y18">
            <v>0.03</v>
          </cell>
          <cell r="Z18">
            <v>0.03</v>
          </cell>
          <cell r="AA18">
            <v>0.03</v>
          </cell>
          <cell r="AB18">
            <v>0.03</v>
          </cell>
          <cell r="AC18">
            <v>0.03</v>
          </cell>
          <cell r="AD18">
            <v>0.03</v>
          </cell>
          <cell r="AE18">
            <v>0.03</v>
          </cell>
          <cell r="AF18">
            <v>0.03</v>
          </cell>
          <cell r="AG18">
            <v>0.03</v>
          </cell>
          <cell r="AH18">
            <v>0.03</v>
          </cell>
          <cell r="AI18">
            <v>0.03</v>
          </cell>
          <cell r="AJ18">
            <v>0.03</v>
          </cell>
          <cell r="AK18">
            <v>0.03</v>
          </cell>
          <cell r="AL18">
            <v>0.03</v>
          </cell>
          <cell r="AM18">
            <v>0.03</v>
          </cell>
          <cell r="AN18">
            <v>0.03</v>
          </cell>
          <cell r="AO18">
            <v>0.03</v>
          </cell>
          <cell r="AP18">
            <v>0.03</v>
          </cell>
          <cell r="AQ18">
            <v>0.03</v>
          </cell>
          <cell r="AR18">
            <v>0.03</v>
          </cell>
          <cell r="AS18">
            <v>0.03</v>
          </cell>
          <cell r="AT18">
            <v>0.03</v>
          </cell>
          <cell r="AU18">
            <v>0.03</v>
          </cell>
          <cell r="AV18">
            <v>0.03</v>
          </cell>
          <cell r="AW18">
            <v>0.03</v>
          </cell>
          <cell r="AX18">
            <v>0.03</v>
          </cell>
          <cell r="AY18">
            <v>0.03</v>
          </cell>
          <cell r="AZ18">
            <v>0.03</v>
          </cell>
          <cell r="BA18">
            <v>0.03</v>
          </cell>
          <cell r="BB18">
            <v>0.03</v>
          </cell>
          <cell r="BC18">
            <v>0.03</v>
          </cell>
          <cell r="BD18">
            <v>0.03</v>
          </cell>
          <cell r="BE18">
            <v>0.03</v>
          </cell>
          <cell r="BF18">
            <v>0.03</v>
          </cell>
          <cell r="BG18">
            <v>0.03</v>
          </cell>
          <cell r="BH18">
            <v>0.03</v>
          </cell>
          <cell r="BI18">
            <v>0.03</v>
          </cell>
          <cell r="BJ18">
            <v>0.03</v>
          </cell>
          <cell r="BK18">
            <v>0.03</v>
          </cell>
          <cell r="BL18">
            <v>0.03</v>
          </cell>
          <cell r="BM18">
            <v>0.03</v>
          </cell>
        </row>
        <row r="19">
          <cell r="C19">
            <v>0.03</v>
          </cell>
          <cell r="D19">
            <v>0.03</v>
          </cell>
          <cell r="E19">
            <v>0.03</v>
          </cell>
          <cell r="F19">
            <v>0.03</v>
          </cell>
          <cell r="G19">
            <v>0.03</v>
          </cell>
          <cell r="H19">
            <v>0.03</v>
          </cell>
          <cell r="I19">
            <v>0.03</v>
          </cell>
          <cell r="J19">
            <v>0.03</v>
          </cell>
          <cell r="K19">
            <v>0.03</v>
          </cell>
          <cell r="L19">
            <v>0.03</v>
          </cell>
          <cell r="M19">
            <v>0.03</v>
          </cell>
          <cell r="N19">
            <v>0.03</v>
          </cell>
          <cell r="O19">
            <v>0.03</v>
          </cell>
          <cell r="P19">
            <v>0.03</v>
          </cell>
          <cell r="Q19">
            <v>0.03</v>
          </cell>
          <cell r="R19">
            <v>0.03</v>
          </cell>
          <cell r="S19">
            <v>0.03</v>
          </cell>
          <cell r="T19">
            <v>0.03</v>
          </cell>
          <cell r="U19">
            <v>0.03</v>
          </cell>
          <cell r="V19">
            <v>0.03</v>
          </cell>
          <cell r="W19">
            <v>0.03</v>
          </cell>
          <cell r="X19">
            <v>0.03</v>
          </cell>
          <cell r="Y19">
            <v>0.03</v>
          </cell>
          <cell r="Z19">
            <v>0.03</v>
          </cell>
          <cell r="AA19">
            <v>0.03</v>
          </cell>
          <cell r="AB19">
            <v>0.03</v>
          </cell>
          <cell r="AC19">
            <v>0.03</v>
          </cell>
          <cell r="AD19">
            <v>0.03</v>
          </cell>
          <cell r="AE19">
            <v>0.03</v>
          </cell>
          <cell r="AF19">
            <v>0.03</v>
          </cell>
          <cell r="AG19">
            <v>0.03</v>
          </cell>
          <cell r="AH19">
            <v>0.03</v>
          </cell>
          <cell r="AI19">
            <v>0.03</v>
          </cell>
          <cell r="AJ19">
            <v>0.03</v>
          </cell>
          <cell r="AK19">
            <v>0.03</v>
          </cell>
          <cell r="AL19">
            <v>0.03</v>
          </cell>
          <cell r="AM19">
            <v>0.03</v>
          </cell>
          <cell r="AN19">
            <v>0.03</v>
          </cell>
          <cell r="AO19">
            <v>0.03</v>
          </cell>
          <cell r="AP19">
            <v>0.03</v>
          </cell>
          <cell r="AQ19">
            <v>0.03</v>
          </cell>
          <cell r="AR19">
            <v>0.03</v>
          </cell>
          <cell r="AS19">
            <v>0.03</v>
          </cell>
          <cell r="AT19">
            <v>0.03</v>
          </cell>
          <cell r="AU19">
            <v>0.03</v>
          </cell>
          <cell r="AV19">
            <v>0.03</v>
          </cell>
          <cell r="AW19">
            <v>0.03</v>
          </cell>
          <cell r="AX19">
            <v>0.03</v>
          </cell>
          <cell r="AY19">
            <v>0.03</v>
          </cell>
          <cell r="AZ19">
            <v>0.03</v>
          </cell>
          <cell r="BA19">
            <v>0.03</v>
          </cell>
          <cell r="BB19">
            <v>0.03</v>
          </cell>
          <cell r="BC19">
            <v>0.03</v>
          </cell>
          <cell r="BD19">
            <v>0.03</v>
          </cell>
          <cell r="BE19">
            <v>0.03</v>
          </cell>
          <cell r="BF19">
            <v>0.03</v>
          </cell>
          <cell r="BG19">
            <v>0.03</v>
          </cell>
          <cell r="BH19">
            <v>0.03</v>
          </cell>
          <cell r="BI19">
            <v>0.03</v>
          </cell>
          <cell r="BJ19">
            <v>0.03</v>
          </cell>
          <cell r="BK19">
            <v>0.03</v>
          </cell>
          <cell r="BL19">
            <v>0.03</v>
          </cell>
          <cell r="BM19">
            <v>0.03</v>
          </cell>
        </row>
        <row r="20">
          <cell r="C20">
            <v>0.02</v>
          </cell>
          <cell r="D20">
            <v>0.02</v>
          </cell>
          <cell r="E20">
            <v>0.02</v>
          </cell>
          <cell r="F20">
            <v>0.02</v>
          </cell>
          <cell r="G20">
            <v>0.02</v>
          </cell>
          <cell r="H20">
            <v>0.02</v>
          </cell>
          <cell r="I20">
            <v>0.02</v>
          </cell>
          <cell r="J20">
            <v>0.02</v>
          </cell>
          <cell r="K20">
            <v>0.02</v>
          </cell>
          <cell r="L20">
            <v>0.02</v>
          </cell>
          <cell r="M20">
            <v>0.02</v>
          </cell>
          <cell r="N20">
            <v>0.02</v>
          </cell>
          <cell r="O20">
            <v>0.02</v>
          </cell>
          <cell r="P20">
            <v>0.02</v>
          </cell>
          <cell r="Q20">
            <v>0.02</v>
          </cell>
          <cell r="R20">
            <v>0.02</v>
          </cell>
          <cell r="S20">
            <v>0.02</v>
          </cell>
          <cell r="T20">
            <v>0.02</v>
          </cell>
          <cell r="U20">
            <v>0.02</v>
          </cell>
          <cell r="V20">
            <v>0.02</v>
          </cell>
          <cell r="W20">
            <v>0.02</v>
          </cell>
          <cell r="X20">
            <v>0.02</v>
          </cell>
          <cell r="Y20">
            <v>0.02</v>
          </cell>
          <cell r="Z20">
            <v>0.02</v>
          </cell>
          <cell r="AA20">
            <v>0.02</v>
          </cell>
          <cell r="AB20">
            <v>0.02</v>
          </cell>
          <cell r="AC20">
            <v>0.02</v>
          </cell>
          <cell r="AD20">
            <v>0.02</v>
          </cell>
          <cell r="AE20">
            <v>0.02</v>
          </cell>
          <cell r="AF20">
            <v>0.02</v>
          </cell>
          <cell r="AG20">
            <v>0.02</v>
          </cell>
          <cell r="AH20">
            <v>0.02</v>
          </cell>
          <cell r="AI20">
            <v>0.02</v>
          </cell>
          <cell r="AJ20">
            <v>0.02</v>
          </cell>
          <cell r="AK20">
            <v>0.02</v>
          </cell>
          <cell r="AL20">
            <v>0.02</v>
          </cell>
          <cell r="AM20">
            <v>0.02</v>
          </cell>
          <cell r="AN20">
            <v>0.02</v>
          </cell>
          <cell r="AO20">
            <v>0.02</v>
          </cell>
          <cell r="AP20">
            <v>0.02</v>
          </cell>
          <cell r="AQ20">
            <v>0.02</v>
          </cell>
          <cell r="AR20">
            <v>0.02</v>
          </cell>
          <cell r="AS20">
            <v>0.02</v>
          </cell>
          <cell r="AT20">
            <v>0.02</v>
          </cell>
          <cell r="AU20">
            <v>0.02</v>
          </cell>
          <cell r="AV20">
            <v>0.02</v>
          </cell>
          <cell r="AW20">
            <v>0.02</v>
          </cell>
          <cell r="AX20">
            <v>0.02</v>
          </cell>
          <cell r="AY20">
            <v>0.02</v>
          </cell>
          <cell r="AZ20">
            <v>0.02</v>
          </cell>
          <cell r="BA20">
            <v>0.02</v>
          </cell>
          <cell r="BB20">
            <v>0.02</v>
          </cell>
          <cell r="BC20">
            <v>0.02</v>
          </cell>
          <cell r="BD20">
            <v>0.02</v>
          </cell>
          <cell r="BE20">
            <v>0.02</v>
          </cell>
          <cell r="BF20">
            <v>0.02</v>
          </cell>
          <cell r="BG20">
            <v>0.02</v>
          </cell>
          <cell r="BH20">
            <v>0.02</v>
          </cell>
          <cell r="BI20">
            <v>0.02</v>
          </cell>
          <cell r="BJ20">
            <v>0.02</v>
          </cell>
          <cell r="BK20">
            <v>0.02</v>
          </cell>
          <cell r="BL20">
            <v>0.02</v>
          </cell>
          <cell r="BM20">
            <v>0.02</v>
          </cell>
        </row>
        <row r="21">
          <cell r="C21">
            <v>0.04</v>
          </cell>
          <cell r="D21">
            <v>0.04</v>
          </cell>
          <cell r="E21">
            <v>0.04</v>
          </cell>
          <cell r="F21">
            <v>0.04</v>
          </cell>
          <cell r="G21">
            <v>0.04</v>
          </cell>
          <cell r="H21">
            <v>0.04</v>
          </cell>
          <cell r="I21">
            <v>0.04</v>
          </cell>
          <cell r="J21">
            <v>0.04</v>
          </cell>
          <cell r="K21">
            <v>0.04</v>
          </cell>
          <cell r="L21">
            <v>0.04</v>
          </cell>
          <cell r="M21">
            <v>0.04</v>
          </cell>
          <cell r="N21">
            <v>0.04</v>
          </cell>
          <cell r="O21">
            <v>0.04</v>
          </cell>
          <cell r="P21">
            <v>0.04</v>
          </cell>
          <cell r="Q21">
            <v>0.04</v>
          </cell>
          <cell r="R21">
            <v>0.04</v>
          </cell>
          <cell r="S21">
            <v>0.04</v>
          </cell>
          <cell r="T21">
            <v>0.04</v>
          </cell>
          <cell r="U21">
            <v>0.04</v>
          </cell>
          <cell r="V21">
            <v>0.04</v>
          </cell>
          <cell r="W21">
            <v>0.04</v>
          </cell>
          <cell r="X21">
            <v>0.04</v>
          </cell>
          <cell r="Y21">
            <v>0.04</v>
          </cell>
          <cell r="Z21">
            <v>0.04</v>
          </cell>
          <cell r="AA21">
            <v>0.04</v>
          </cell>
          <cell r="AB21">
            <v>0.04</v>
          </cell>
          <cell r="AC21">
            <v>0.04</v>
          </cell>
          <cell r="AD21">
            <v>0.04</v>
          </cell>
          <cell r="AE21">
            <v>0.04</v>
          </cell>
          <cell r="AF21">
            <v>0.04</v>
          </cell>
          <cell r="AG21">
            <v>0.04</v>
          </cell>
          <cell r="AH21">
            <v>0.04</v>
          </cell>
          <cell r="AI21">
            <v>0.04</v>
          </cell>
          <cell r="AJ21">
            <v>0.04</v>
          </cell>
          <cell r="AK21">
            <v>0.04</v>
          </cell>
          <cell r="AL21">
            <v>0.04</v>
          </cell>
          <cell r="AM21">
            <v>0.04</v>
          </cell>
          <cell r="AN21">
            <v>0.04</v>
          </cell>
          <cell r="AO21">
            <v>0.04</v>
          </cell>
          <cell r="AP21">
            <v>0.04</v>
          </cell>
          <cell r="AQ21">
            <v>0.04</v>
          </cell>
          <cell r="AR21">
            <v>0.04</v>
          </cell>
          <cell r="AS21">
            <v>0.04</v>
          </cell>
          <cell r="AT21">
            <v>0.04</v>
          </cell>
          <cell r="AU21">
            <v>0.04</v>
          </cell>
          <cell r="AV21">
            <v>0.04</v>
          </cell>
          <cell r="AW21">
            <v>0.04</v>
          </cell>
          <cell r="AX21">
            <v>0.04</v>
          </cell>
          <cell r="AY21">
            <v>0.04</v>
          </cell>
          <cell r="AZ21">
            <v>0.04</v>
          </cell>
          <cell r="BA21">
            <v>0.04</v>
          </cell>
          <cell r="BB21">
            <v>0.04</v>
          </cell>
          <cell r="BC21">
            <v>0.04</v>
          </cell>
          <cell r="BD21">
            <v>0.04</v>
          </cell>
          <cell r="BE21">
            <v>0.04</v>
          </cell>
          <cell r="BF21">
            <v>0.04</v>
          </cell>
          <cell r="BG21">
            <v>0.04</v>
          </cell>
          <cell r="BH21">
            <v>0.04</v>
          </cell>
          <cell r="BI21">
            <v>0.04</v>
          </cell>
          <cell r="BJ21">
            <v>0.04</v>
          </cell>
          <cell r="BK21">
            <v>0.04</v>
          </cell>
          <cell r="BL21">
            <v>0.04</v>
          </cell>
          <cell r="BM21">
            <v>0.04</v>
          </cell>
        </row>
        <row r="22">
          <cell r="C22">
            <v>0.04</v>
          </cell>
          <cell r="D22">
            <v>0.04</v>
          </cell>
          <cell r="E22">
            <v>0.04</v>
          </cell>
          <cell r="F22">
            <v>0.04</v>
          </cell>
          <cell r="G22">
            <v>0.04</v>
          </cell>
          <cell r="H22">
            <v>0.04</v>
          </cell>
          <cell r="I22">
            <v>0.04</v>
          </cell>
          <cell r="J22">
            <v>0.04</v>
          </cell>
          <cell r="K22">
            <v>0.04</v>
          </cell>
          <cell r="L22">
            <v>0.04</v>
          </cell>
          <cell r="M22">
            <v>0.04</v>
          </cell>
          <cell r="N22">
            <v>0.04</v>
          </cell>
          <cell r="O22">
            <v>0.04</v>
          </cell>
          <cell r="P22">
            <v>0.04</v>
          </cell>
          <cell r="Q22">
            <v>0.04</v>
          </cell>
          <cell r="R22">
            <v>0.04</v>
          </cell>
          <cell r="S22">
            <v>0.04</v>
          </cell>
          <cell r="T22">
            <v>0.04</v>
          </cell>
          <cell r="U22">
            <v>0.04</v>
          </cell>
          <cell r="V22">
            <v>0.04</v>
          </cell>
          <cell r="W22">
            <v>0.04</v>
          </cell>
          <cell r="X22">
            <v>0.04</v>
          </cell>
          <cell r="Y22">
            <v>0.04</v>
          </cell>
          <cell r="Z22">
            <v>0.04</v>
          </cell>
          <cell r="AA22">
            <v>0.04</v>
          </cell>
          <cell r="AB22">
            <v>0.04</v>
          </cell>
          <cell r="AC22">
            <v>0.04</v>
          </cell>
          <cell r="AD22">
            <v>0.04</v>
          </cell>
          <cell r="AE22">
            <v>0.04</v>
          </cell>
          <cell r="AF22">
            <v>0.04</v>
          </cell>
          <cell r="AG22">
            <v>0.04</v>
          </cell>
          <cell r="AH22">
            <v>0.04</v>
          </cell>
          <cell r="AI22">
            <v>0.04</v>
          </cell>
          <cell r="AJ22">
            <v>0.04</v>
          </cell>
          <cell r="AK22">
            <v>0.04</v>
          </cell>
          <cell r="AL22">
            <v>0.04</v>
          </cell>
          <cell r="AM22">
            <v>0.04</v>
          </cell>
          <cell r="AN22">
            <v>0.04</v>
          </cell>
          <cell r="AO22">
            <v>0.04</v>
          </cell>
          <cell r="AP22">
            <v>0.04</v>
          </cell>
          <cell r="AQ22">
            <v>0.04</v>
          </cell>
          <cell r="AR22">
            <v>0.04</v>
          </cell>
          <cell r="AS22">
            <v>0.04</v>
          </cell>
          <cell r="AT22">
            <v>0.04</v>
          </cell>
          <cell r="AU22">
            <v>0.04</v>
          </cell>
          <cell r="AV22">
            <v>0.04</v>
          </cell>
          <cell r="AW22">
            <v>0.04</v>
          </cell>
          <cell r="AX22">
            <v>0.04</v>
          </cell>
          <cell r="AY22">
            <v>0.04</v>
          </cell>
          <cell r="AZ22">
            <v>0.04</v>
          </cell>
          <cell r="BA22">
            <v>0.04</v>
          </cell>
          <cell r="BB22">
            <v>0.04</v>
          </cell>
          <cell r="BC22">
            <v>0.04</v>
          </cell>
          <cell r="BD22">
            <v>0.04</v>
          </cell>
          <cell r="BE22">
            <v>0.04</v>
          </cell>
          <cell r="BF22">
            <v>0.04</v>
          </cell>
          <cell r="BG22">
            <v>0.04</v>
          </cell>
          <cell r="BH22">
            <v>0.04</v>
          </cell>
          <cell r="BI22">
            <v>0.04</v>
          </cell>
          <cell r="BJ22">
            <v>0.04</v>
          </cell>
          <cell r="BK22">
            <v>0.04</v>
          </cell>
          <cell r="BL22">
            <v>0.04</v>
          </cell>
          <cell r="BM22">
            <v>0.04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T6"/>
      <sheetName val="Mau"/>
      <sheetName val="Sheet2"/>
      <sheetName val="Sheet3"/>
      <sheetName val="XL4Poppy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Sheet1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Q1-02"/>
      <sheetName val="Q2-02"/>
      <sheetName val="Q3-02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ILICAT_x0003_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C45"/>
      <sheetName val="C47A"/>
      <sheetName val="C47B"/>
      <sheetName val="C46"/>
      <sheetName val="DsachYT"/>
      <sheetName val="00"/>
      <sheetName val="Bhxhoi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1-12"/>
      <sheetName val="SP-KH"/>
      <sheetName val="Xuatkho"/>
      <sheetName val="PT"/>
      <sheetName val="MTL$-INTER"/>
      <sheetName val="Pi6ot(Urethan)"/>
      <sheetName val="LUONG CHO HUU"/>
      <sheetName val="thu BHXH,YT"/>
      <sheetName val="Phan bo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MTO REV.0"/>
      <sheetName val="Giao Q3"/>
      <sheetName val="Giao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IAO BSC T7"/>
      <sheetName val="RACH GIA"/>
      <sheetName val="HA TIEN"/>
      <sheetName val="KIEN LUONG"/>
      <sheetName val="HON DAT"/>
      <sheetName val="PHU QUOC"/>
      <sheetName val="TAN HIEP"/>
      <sheetName val="GIONG RIENG"/>
      <sheetName val="CHAU THANH"/>
      <sheetName val="GO QUAO"/>
      <sheetName val="AN BIEN"/>
      <sheetName val="AN MINH"/>
      <sheetName val="VINH THUAN"/>
      <sheetName val="U MINH THUONG"/>
    </sheetNames>
    <sheetDataSet>
      <sheetData sheetId="0"/>
      <sheetData sheetId="1">
        <row r="4">
          <cell r="A4" t="str">
            <v>GIAO CHỈ TIÊU BSC/KPI  THÁNG 7/2024</v>
          </cell>
        </row>
        <row r="6">
          <cell r="A6" t="str">
            <v>Ban hành kèm theo quyết định số: 1248 /QĐ-VNP-TTKD-KG-KTKH ngày 01 / 07 /2024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IAO BSC T7"/>
      <sheetName val="THUC HIEN"/>
      <sheetName val="TH_RACH GIA"/>
      <sheetName val="TH_HA TIEN"/>
      <sheetName val="TH_KIEN LUONG"/>
      <sheetName val="TH_HON DAT"/>
      <sheetName val="TH_PHU QUOC"/>
      <sheetName val="TH_TAN HIEP"/>
      <sheetName val="TH_GIONG RIENG"/>
      <sheetName val="TONG HOP"/>
      <sheetName val="TH_CHAU THANH"/>
      <sheetName val="TH_GO QUAO"/>
      <sheetName val="TH_AN BIEN"/>
      <sheetName val="TH_AN MINH"/>
      <sheetName val="TH_VINH THUAN"/>
      <sheetName val="TH_U MINH THUONG"/>
      <sheetName val="TH_PBH Online"/>
      <sheetName val="TH_Phong KHTCDN"/>
      <sheetName val="NSTH"/>
      <sheetName val="KTKH"/>
      <sheetName val="DHNV"/>
    </sheetNames>
    <sheetDataSet>
      <sheetData sheetId="0"/>
      <sheetData sheetId="1">
        <row r="10">
          <cell r="R10">
            <v>5811.3798270000007</v>
          </cell>
        </row>
        <row r="11">
          <cell r="R11">
            <v>521.69081300000005</v>
          </cell>
        </row>
        <row r="12">
          <cell r="R12">
            <v>90.163770999999997</v>
          </cell>
        </row>
        <row r="13">
          <cell r="R13">
            <v>1750.2993489999999</v>
          </cell>
        </row>
        <row r="15">
          <cell r="R15">
            <v>70</v>
          </cell>
        </row>
        <row r="16">
          <cell r="R16">
            <v>301</v>
          </cell>
        </row>
        <row r="18">
          <cell r="R18">
            <v>-3</v>
          </cell>
        </row>
        <row r="19">
          <cell r="R19">
            <v>304</v>
          </cell>
        </row>
        <row r="20">
          <cell r="R20">
            <v>6.2920950017724209E-3</v>
          </cell>
        </row>
        <row r="21">
          <cell r="R21">
            <v>8.0072518507327394E-3</v>
          </cell>
        </row>
        <row r="22">
          <cell r="R22">
            <v>100</v>
          </cell>
        </row>
        <row r="25">
          <cell r="R25">
            <v>29.981000000000002</v>
          </cell>
        </row>
        <row r="26">
          <cell r="R26">
            <v>3.351</v>
          </cell>
        </row>
        <row r="27">
          <cell r="R27">
            <v>4.0441801377240001</v>
          </cell>
        </row>
        <row r="28">
          <cell r="R28">
            <v>26</v>
          </cell>
        </row>
        <row r="29">
          <cell r="R29">
            <v>7.2999198884789989</v>
          </cell>
        </row>
        <row r="30">
          <cell r="R30">
            <v>8</v>
          </cell>
        </row>
        <row r="31">
          <cell r="R31">
            <v>54</v>
          </cell>
        </row>
        <row r="32">
          <cell r="R32">
            <v>233</v>
          </cell>
        </row>
        <row r="33">
          <cell r="R33">
            <v>24</v>
          </cell>
        </row>
        <row r="34">
          <cell r="R34">
            <v>0</v>
          </cell>
        </row>
        <row r="35">
          <cell r="R35">
            <v>1</v>
          </cell>
        </row>
        <row r="38">
          <cell r="R38">
            <v>12</v>
          </cell>
        </row>
        <row r="39">
          <cell r="R39">
            <v>6</v>
          </cell>
        </row>
        <row r="40">
          <cell r="R40">
            <v>37.93</v>
          </cell>
        </row>
        <row r="41">
          <cell r="R41">
            <v>3.98</v>
          </cell>
        </row>
        <row r="42">
          <cell r="R42">
            <v>83.87</v>
          </cell>
        </row>
        <row r="43">
          <cell r="R43">
            <v>27.56</v>
          </cell>
        </row>
        <row r="44">
          <cell r="R44">
            <v>218</v>
          </cell>
        </row>
        <row r="45">
          <cell r="R45">
            <v>3.8</v>
          </cell>
        </row>
        <row r="46">
          <cell r="R46">
            <v>34</v>
          </cell>
        </row>
        <row r="47">
          <cell r="R47">
            <v>60</v>
          </cell>
        </row>
        <row r="48">
          <cell r="R48">
            <v>20.3</v>
          </cell>
        </row>
        <row r="52">
          <cell r="R52">
            <v>2.4797449999999999</v>
          </cell>
        </row>
        <row r="53">
          <cell r="R53">
            <v>81</v>
          </cell>
        </row>
        <row r="54">
          <cell r="R54">
            <v>132</v>
          </cell>
        </row>
        <row r="55">
          <cell r="R55">
            <v>10</v>
          </cell>
        </row>
        <row r="56">
          <cell r="R56">
            <v>405.65824900000001</v>
          </cell>
        </row>
        <row r="57">
          <cell r="R57">
            <v>1.759090909090909</v>
          </cell>
        </row>
        <row r="58">
          <cell r="R58">
            <v>5.889090909090906</v>
          </cell>
        </row>
        <row r="59">
          <cell r="R59">
            <v>0</v>
          </cell>
        </row>
        <row r="60">
          <cell r="R60">
            <v>60.9</v>
          </cell>
        </row>
        <row r="61">
          <cell r="R61">
            <v>98.63</v>
          </cell>
        </row>
        <row r="62">
          <cell r="R62">
            <v>86.46</v>
          </cell>
        </row>
        <row r="64">
          <cell r="R64">
            <v>18</v>
          </cell>
        </row>
        <row r="65">
          <cell r="R65">
            <v>51.9050533511978</v>
          </cell>
        </row>
        <row r="66">
          <cell r="R66">
            <v>100</v>
          </cell>
        </row>
      </sheetData>
      <sheetData sheetId="2">
        <row r="4">
          <cell r="A4" t="str">
            <v>KẾT QUẢ THỰC HIỆN CHỈ TIÊU BSC/KPI  THÁNG 7/2024</v>
          </cell>
        </row>
        <row r="6">
          <cell r="A6" t="str">
            <v>Ban hành kèm theo quyết định số: 1248 /QĐ-VNP-TTKD-KG-KTKH ngày 01 / 07 /2024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4"/>
  <sheetViews>
    <sheetView tabSelected="1" topLeftCell="A67" workbookViewId="0">
      <selection activeCell="K15" sqref="K15:K16"/>
    </sheetView>
  </sheetViews>
  <sheetFormatPr defaultColWidth="9.140625" defaultRowHeight="15" outlineLevelCol="1"/>
  <cols>
    <col min="1" max="1" width="4.42578125" style="346" bestFit="1" customWidth="1"/>
    <col min="2" max="2" width="14.28515625" style="346" customWidth="1"/>
    <col min="3" max="3" width="11.5703125" style="346" customWidth="1"/>
    <col min="4" max="4" width="39.140625" style="353" customWidth="1"/>
    <col min="5" max="5" width="4.85546875" style="346" bestFit="1" customWidth="1"/>
    <col min="6" max="6" width="5.7109375" style="346" bestFit="1" customWidth="1"/>
    <col min="7" max="7" width="6.140625" style="346" bestFit="1" customWidth="1"/>
    <col min="8" max="8" width="6.28515625" style="347" bestFit="1" customWidth="1"/>
    <col min="9" max="9" width="6.42578125" style="346" bestFit="1" customWidth="1"/>
    <col min="10" max="10" width="8" style="351" bestFit="1" customWidth="1"/>
    <col min="11" max="11" width="5.28515625" style="346" bestFit="1" customWidth="1"/>
    <col min="12" max="12" width="5.5703125" style="346" bestFit="1" customWidth="1"/>
    <col min="13" max="13" width="6.5703125" style="346" bestFit="1" customWidth="1"/>
    <col min="14" max="14" width="8.28515625" style="346" bestFit="1" customWidth="1"/>
    <col min="15" max="15" width="11.140625" style="346" hidden="1" customWidth="1" outlineLevel="1"/>
    <col min="16" max="16" width="12.5703125" style="346" hidden="1" customWidth="1" outlineLevel="1"/>
    <col min="17" max="17" width="13" style="346" hidden="1" customWidth="1" outlineLevel="1"/>
    <col min="18" max="18" width="9.140625" style="346" collapsed="1"/>
    <col min="19" max="16384" width="9.140625" style="346"/>
  </cols>
  <sheetData>
    <row r="1" spans="1:17" s="199" customFormat="1" ht="36.75" customHeight="1">
      <c r="A1" s="197" t="s">
        <v>0</v>
      </c>
      <c r="B1" s="197"/>
      <c r="C1" s="197"/>
      <c r="D1" s="198"/>
      <c r="E1" s="197" t="s">
        <v>1</v>
      </c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7" s="199" customFormat="1" ht="24.75" customHeight="1">
      <c r="A2" s="200" t="s">
        <v>2</v>
      </c>
      <c r="B2" s="200"/>
      <c r="C2" s="200"/>
      <c r="D2" s="201"/>
      <c r="E2" s="202"/>
      <c r="F2" s="203"/>
      <c r="G2" s="204"/>
      <c r="H2" s="205"/>
      <c r="I2" s="1"/>
      <c r="J2" s="206"/>
      <c r="K2" s="2"/>
      <c r="L2" s="2"/>
      <c r="M2" s="2"/>
    </row>
    <row r="3" spans="1:17" s="210" customFormat="1" ht="12.75">
      <c r="A3" s="199"/>
      <c r="B3" s="207"/>
      <c r="C3" s="203"/>
      <c r="D3" s="208"/>
      <c r="E3" s="209"/>
      <c r="F3" s="203"/>
      <c r="G3" s="204"/>
      <c r="H3" s="205"/>
      <c r="I3" s="1"/>
      <c r="J3" s="206"/>
      <c r="K3" s="2"/>
      <c r="L3" s="2"/>
      <c r="M3" s="2"/>
    </row>
    <row r="4" spans="1:17" s="212" customFormat="1" ht="15.75">
      <c r="A4" s="211" t="str">
        <f>'[4]TH_RACH GIA'!A4:M4</f>
        <v>KẾT QUẢ THỰC HIỆN CHỈ TIÊU BSC/KPI  THÁNG 7/2024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</row>
    <row r="5" spans="1:17" s="212" customFormat="1" ht="15.7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7" s="212" customFormat="1" ht="15.75">
      <c r="A6" s="213" t="str">
        <f>'[4]TH_RACH GIA'!A6:M6</f>
        <v>Ban hành kèm theo quyết định số: 1248 /QĐ-VNP-TTKD-KG-KTKH ngày 01 / 07 /2024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1:17" s="212" customFormat="1" ht="15.75">
      <c r="A7" s="214"/>
      <c r="B7" s="214"/>
      <c r="C7" s="214"/>
      <c r="D7" s="215"/>
      <c r="E7" s="216"/>
      <c r="F7" s="217"/>
      <c r="G7" s="217"/>
      <c r="H7" s="218"/>
      <c r="I7" s="3"/>
      <c r="J7" s="219"/>
      <c r="K7" s="210"/>
      <c r="L7" s="210"/>
      <c r="M7" s="210"/>
    </row>
    <row r="8" spans="1:17" s="228" customFormat="1" ht="60.75" customHeight="1">
      <c r="A8" s="220" t="s">
        <v>4</v>
      </c>
      <c r="B8" s="220" t="s">
        <v>5</v>
      </c>
      <c r="C8" s="221" t="s">
        <v>6</v>
      </c>
      <c r="D8" s="221" t="s">
        <v>7</v>
      </c>
      <c r="E8" s="222" t="s">
        <v>8</v>
      </c>
      <c r="F8" s="220" t="s">
        <v>9</v>
      </c>
      <c r="G8" s="4" t="s">
        <v>10</v>
      </c>
      <c r="H8" s="4" t="s">
        <v>11</v>
      </c>
      <c r="I8" s="5" t="s">
        <v>12</v>
      </c>
      <c r="J8" s="223" t="s">
        <v>13</v>
      </c>
      <c r="K8" s="7" t="s">
        <v>14</v>
      </c>
      <c r="L8" s="224" t="s">
        <v>15</v>
      </c>
      <c r="M8" s="225" t="s">
        <v>97</v>
      </c>
      <c r="N8" s="224" t="s">
        <v>98</v>
      </c>
      <c r="O8" s="226" t="s">
        <v>16</v>
      </c>
      <c r="P8" s="227" t="s">
        <v>17</v>
      </c>
      <c r="Q8" s="227" t="s">
        <v>18</v>
      </c>
    </row>
    <row r="9" spans="1:17" s="237" customFormat="1" ht="15" customHeight="1">
      <c r="A9" s="229" t="s">
        <v>19</v>
      </c>
      <c r="B9" s="229"/>
      <c r="C9" s="229"/>
      <c r="D9" s="229"/>
      <c r="E9" s="229"/>
      <c r="F9" s="229"/>
      <c r="G9" s="230">
        <f>SUM(G10:G13)</f>
        <v>0.16</v>
      </c>
      <c r="H9" s="230"/>
      <c r="I9" s="8"/>
      <c r="J9" s="231"/>
      <c r="K9" s="10" t="str">
        <f>IF(I9&lt;&gt;0,J9/I9," ")</f>
        <v xml:space="preserve"> </v>
      </c>
      <c r="L9" s="232">
        <f>SUM(L10:L13)</f>
        <v>6.9238492239867888</v>
      </c>
      <c r="M9" s="233">
        <f>SUM(M10:M13)</f>
        <v>0.39126665323520521</v>
      </c>
      <c r="N9" s="234">
        <f>SUM(N10:N13)</f>
        <v>0.14741162967385735</v>
      </c>
      <c r="O9" s="235"/>
      <c r="P9" s="236"/>
      <c r="Q9" s="236"/>
    </row>
    <row r="10" spans="1:17" s="237" customFormat="1" ht="15" customHeight="1">
      <c r="A10" s="229">
        <v>1</v>
      </c>
      <c r="B10" s="229" t="s">
        <v>20</v>
      </c>
      <c r="C10" s="238" t="s">
        <v>21</v>
      </c>
      <c r="D10" s="239" t="s">
        <v>22</v>
      </c>
      <c r="E10" s="240">
        <v>1</v>
      </c>
      <c r="F10" s="11" t="s">
        <v>23</v>
      </c>
      <c r="G10" s="241">
        <v>0.1</v>
      </c>
      <c r="H10" s="230"/>
      <c r="I10" s="240">
        <v>6022.8643577365892</v>
      </c>
      <c r="J10" s="242">
        <f>'[4]THUC HIEN'!R10</f>
        <v>5811.3798270000007</v>
      </c>
      <c r="K10" s="13">
        <f>IF(I10&lt;&gt;0,J10/I10," ")</f>
        <v>0.96488638658034376</v>
      </c>
      <c r="L10" s="14">
        <f>IF(K10&lt;=0%,0,IF(K10&lt;90%,1,IF(K10&lt;98%,25*K10-21.5,IF(K10&lt;110%,50/3*K10-40/3,5))))</f>
        <v>2.6221596645085938</v>
      </c>
      <c r="M10" s="15">
        <f>L10*G10</f>
        <v>0.26221596645085937</v>
      </c>
      <c r="N10" s="16">
        <f>IF(K10&lt;=0,0,IF(K10&lt;120%,K10,120%))*G10</f>
        <v>9.6488638658034379E-2</v>
      </c>
      <c r="O10" s="17"/>
      <c r="P10" s="243" t="s">
        <v>24</v>
      </c>
      <c r="Q10" s="243" t="s">
        <v>24</v>
      </c>
    </row>
    <row r="11" spans="1:17" s="237" customFormat="1" ht="15" customHeight="1">
      <c r="A11" s="229"/>
      <c r="B11" s="229"/>
      <c r="C11" s="244"/>
      <c r="D11" s="245" t="s">
        <v>25</v>
      </c>
      <c r="E11" s="240"/>
      <c r="F11" s="11"/>
      <c r="G11" s="241"/>
      <c r="H11" s="230"/>
      <c r="I11" s="246">
        <v>555.83569124944813</v>
      </c>
      <c r="J11" s="242">
        <f>'[4]THUC HIEN'!R11</f>
        <v>521.69081300000005</v>
      </c>
      <c r="K11" s="13">
        <f>IF(I11&lt;&gt;0,J11/I11," ")</f>
        <v>0.93857019477699477</v>
      </c>
      <c r="L11" s="18"/>
      <c r="M11" s="15"/>
      <c r="N11" s="16"/>
      <c r="O11" s="17"/>
      <c r="P11" s="243"/>
      <c r="Q11" s="243"/>
    </row>
    <row r="12" spans="1:17" s="237" customFormat="1" ht="15" customHeight="1">
      <c r="A12" s="229"/>
      <c r="B12" s="229"/>
      <c r="C12" s="244" t="s">
        <v>26</v>
      </c>
      <c r="D12" s="245" t="s">
        <v>27</v>
      </c>
      <c r="E12" s="240">
        <v>1</v>
      </c>
      <c r="F12" s="11" t="s">
        <v>23</v>
      </c>
      <c r="G12" s="19">
        <v>0.03</v>
      </c>
      <c r="H12" s="19"/>
      <c r="I12" s="240">
        <v>115.24757133064814</v>
      </c>
      <c r="J12" s="242">
        <f>'[4]THUC HIEN'!R12</f>
        <v>90.163770999999997</v>
      </c>
      <c r="K12" s="13">
        <f>IF(I12&lt;&gt;0,J12/I12," ")</f>
        <v>0.78234855588685592</v>
      </c>
      <c r="L12" s="14">
        <f>IF(K12&lt;=0%,0,IF(K12&lt;80%,1,IF(K12&lt;120%,10*K12-7,5)))</f>
        <v>1</v>
      </c>
      <c r="M12" s="15">
        <f>L12*G12</f>
        <v>0.03</v>
      </c>
      <c r="N12" s="16">
        <f>IF(K12&lt;=0,0,IF(K12&lt;120%,K12,120%))*G12</f>
        <v>2.3470456676605678E-2</v>
      </c>
      <c r="O12" s="17"/>
      <c r="P12" s="243" t="s">
        <v>24</v>
      </c>
      <c r="Q12" s="243" t="s">
        <v>24</v>
      </c>
    </row>
    <row r="13" spans="1:17" s="237" customFormat="1" ht="30">
      <c r="A13" s="229"/>
      <c r="B13" s="229"/>
      <c r="C13" s="247" t="s">
        <v>28</v>
      </c>
      <c r="D13" s="248" t="s">
        <v>29</v>
      </c>
      <c r="E13" s="240">
        <v>1</v>
      </c>
      <c r="F13" s="11" t="s">
        <v>23</v>
      </c>
      <c r="G13" s="241">
        <v>0.03</v>
      </c>
      <c r="H13" s="230"/>
      <c r="I13" s="249">
        <v>1912.7188703663085</v>
      </c>
      <c r="J13" s="242">
        <f>'[4]THUC HIEN'!R13</f>
        <v>1750.2993489999999</v>
      </c>
      <c r="K13" s="13">
        <f>IF(I13&lt;&gt;0,J13/I13," ")</f>
        <v>0.91508447797390979</v>
      </c>
      <c r="L13" s="14">
        <f>IF(K13&lt;=0%,0,IF(K13&lt;80%,1,IF(K13&lt;100%,20*K13-15,5)))</f>
        <v>3.301689559478195</v>
      </c>
      <c r="M13" s="15">
        <f>L13*G13</f>
        <v>9.9050686784345851E-2</v>
      </c>
      <c r="N13" s="16">
        <f>IF(K13&lt;=0,0,IF(K13&lt;120%,K13,120%))*G13</f>
        <v>2.7452534339217294E-2</v>
      </c>
      <c r="O13" s="17"/>
      <c r="P13" s="243" t="s">
        <v>24</v>
      </c>
      <c r="Q13" s="243" t="s">
        <v>24</v>
      </c>
    </row>
    <row r="14" spans="1:17" s="237" customFormat="1" ht="15" customHeight="1">
      <c r="A14" s="250" t="s">
        <v>30</v>
      </c>
      <c r="B14" s="250"/>
      <c r="C14" s="250"/>
      <c r="D14" s="250"/>
      <c r="E14" s="250"/>
      <c r="F14" s="250"/>
      <c r="G14" s="230">
        <f>SUM(G15:G37)</f>
        <v>0.61</v>
      </c>
      <c r="H14" s="230"/>
      <c r="I14" s="251"/>
      <c r="J14" s="252"/>
      <c r="K14" s="236"/>
      <c r="L14" s="253">
        <f>SUM(L15:L37)</f>
        <v>18.568508091646546</v>
      </c>
      <c r="M14" s="254">
        <f>SUM(M15:M37)</f>
        <v>1.5038171325221534</v>
      </c>
      <c r="N14" s="255">
        <f>SUM(N15:N37)</f>
        <v>0.36978285417562323</v>
      </c>
      <c r="O14" s="235"/>
      <c r="P14" s="236"/>
      <c r="Q14" s="236"/>
    </row>
    <row r="15" spans="1:17" s="237" customFormat="1" ht="24" customHeight="1">
      <c r="A15" s="256">
        <v>2</v>
      </c>
      <c r="B15" s="256" t="s">
        <v>31</v>
      </c>
      <c r="C15" s="257" t="s">
        <v>32</v>
      </c>
      <c r="D15" s="258" t="s">
        <v>99</v>
      </c>
      <c r="E15" s="240">
        <v>1</v>
      </c>
      <c r="F15" s="20" t="s">
        <v>33</v>
      </c>
      <c r="G15" s="241">
        <v>0.06</v>
      </c>
      <c r="H15" s="21"/>
      <c r="I15" s="249">
        <v>98</v>
      </c>
      <c r="J15" s="242">
        <f>'[4]THUC HIEN'!R15</f>
        <v>70</v>
      </c>
      <c r="K15" s="13">
        <f t="shared" ref="K15:K22" si="0">IF(I15&lt;&gt;0,J15/I15," ")</f>
        <v>0.7142857142857143</v>
      </c>
      <c r="L15" s="22">
        <f>IF(K15&lt;=0%,0,IF(K15&lt;30%,1,IF(K15&lt;100%,40/7*K15-5/7,5)))</f>
        <v>3.3673469387755102</v>
      </c>
      <c r="M15" s="15">
        <f>L15*G15</f>
        <v>0.20204081632653059</v>
      </c>
      <c r="N15" s="16">
        <f>IF(K15&lt;=0,0,IF(K15&lt;200%,K15,200%))*G15</f>
        <v>4.2857142857142858E-2</v>
      </c>
      <c r="O15" s="17"/>
      <c r="P15" s="243" t="s">
        <v>24</v>
      </c>
      <c r="Q15" s="243" t="s">
        <v>24</v>
      </c>
    </row>
    <row r="16" spans="1:17" s="237" customFormat="1">
      <c r="A16" s="259"/>
      <c r="B16" s="259"/>
      <c r="C16" s="257" t="s">
        <v>34</v>
      </c>
      <c r="D16" s="258" t="s">
        <v>100</v>
      </c>
      <c r="E16" s="240">
        <v>1</v>
      </c>
      <c r="F16" s="20" t="s">
        <v>35</v>
      </c>
      <c r="G16" s="241">
        <v>0.06</v>
      </c>
      <c r="H16" s="21"/>
      <c r="I16" s="249">
        <v>518</v>
      </c>
      <c r="J16" s="242">
        <f>'[4]THUC HIEN'!R16</f>
        <v>301</v>
      </c>
      <c r="K16" s="13">
        <f t="shared" si="0"/>
        <v>0.58108108108108103</v>
      </c>
      <c r="L16" s="103">
        <f>IF(K16&lt;=0,1,IF(K16&lt;20%,1,IF(K16&lt;100%,5*K16,5)))</f>
        <v>2.9054054054054053</v>
      </c>
      <c r="M16" s="104">
        <f>L16*G16</f>
        <v>0.17432432432432432</v>
      </c>
      <c r="N16" s="16">
        <f>IF(K16&lt;=0,0,IF(K16&lt;200%,K16,200%))*G16</f>
        <v>3.4864864864864863E-2</v>
      </c>
      <c r="O16" s="17"/>
      <c r="P16" s="243" t="s">
        <v>24</v>
      </c>
      <c r="Q16" s="243" t="s">
        <v>24</v>
      </c>
    </row>
    <row r="17" spans="1:19" s="237" customFormat="1">
      <c r="A17" s="259"/>
      <c r="B17" s="259"/>
      <c r="C17" s="260"/>
      <c r="D17" s="258" t="s">
        <v>36</v>
      </c>
      <c r="E17" s="23"/>
      <c r="F17" s="24"/>
      <c r="G17" s="241"/>
      <c r="H17" s="21"/>
      <c r="I17" s="249"/>
      <c r="J17" s="242">
        <f>'[4]THUC HIEN'!R17</f>
        <v>0</v>
      </c>
      <c r="K17" s="13"/>
      <c r="L17" s="18"/>
      <c r="M17" s="15"/>
      <c r="N17" s="16"/>
      <c r="O17" s="17"/>
      <c r="P17" s="243"/>
      <c r="Q17" s="243"/>
    </row>
    <row r="18" spans="1:19" s="237" customFormat="1">
      <c r="A18" s="259"/>
      <c r="B18" s="259"/>
      <c r="C18" s="261"/>
      <c r="D18" s="258" t="s">
        <v>101</v>
      </c>
      <c r="E18" s="23"/>
      <c r="F18" s="24" t="s">
        <v>33</v>
      </c>
      <c r="G18" s="241"/>
      <c r="H18" s="21">
        <v>0.8</v>
      </c>
      <c r="I18" s="249">
        <v>229</v>
      </c>
      <c r="J18" s="242">
        <f>'[4]THUC HIEN'!R18</f>
        <v>-3</v>
      </c>
      <c r="K18" s="104">
        <f>IF(I18&lt;&gt;0,J18/I18," ")</f>
        <v>-1.3100436681222707E-2</v>
      </c>
      <c r="L18" s="103"/>
      <c r="M18" s="104"/>
      <c r="N18" s="104"/>
      <c r="O18" s="13"/>
      <c r="P18" s="243"/>
      <c r="Q18" s="243"/>
    </row>
    <row r="19" spans="1:19" s="237" customFormat="1">
      <c r="A19" s="262"/>
      <c r="B19" s="262"/>
      <c r="C19" s="263"/>
      <c r="D19" s="264" t="s">
        <v>102</v>
      </c>
      <c r="E19" s="23"/>
      <c r="F19" s="24" t="s">
        <v>33</v>
      </c>
      <c r="G19" s="241"/>
      <c r="H19" s="21">
        <v>0.2</v>
      </c>
      <c r="I19" s="249">
        <v>289</v>
      </c>
      <c r="J19" s="242">
        <f>'[4]THUC HIEN'!R19</f>
        <v>304</v>
      </c>
      <c r="K19" s="104">
        <f>IF(I19&lt;&gt;0,J19/I19," ")</f>
        <v>1.0519031141868511</v>
      </c>
      <c r="L19" s="103"/>
      <c r="M19" s="104"/>
      <c r="N19" s="104"/>
      <c r="O19" s="13"/>
      <c r="P19" s="243"/>
      <c r="Q19" s="243"/>
    </row>
    <row r="20" spans="1:19" s="237" customFormat="1" ht="30">
      <c r="A20" s="229"/>
      <c r="B20" s="229"/>
      <c r="C20" s="27" t="s">
        <v>38</v>
      </c>
      <c r="D20" s="265" t="s">
        <v>39</v>
      </c>
      <c r="E20" s="266">
        <v>1</v>
      </c>
      <c r="F20" s="11" t="s">
        <v>35</v>
      </c>
      <c r="G20" s="241">
        <v>0.05</v>
      </c>
      <c r="H20" s="21"/>
      <c r="I20" s="28">
        <v>4.0000000000000001E-3</v>
      </c>
      <c r="J20" s="267">
        <f>'[4]THUC HIEN'!R20</f>
        <v>6.2920950017724209E-3</v>
      </c>
      <c r="K20" s="13">
        <f t="shared" si="0"/>
        <v>1.5730237504431053</v>
      </c>
      <c r="L20" s="29">
        <f>IF(K20&lt;=0%,0,IF(K20&lt;=50%,5,IF(K20&lt;=150%,7-4*K20,1)))</f>
        <v>1</v>
      </c>
      <c r="M20" s="15">
        <f t="shared" ref="M20:M22" si="1">L20*G20</f>
        <v>0.05</v>
      </c>
      <c r="N20" s="16">
        <f>IF(O20&lt;=0,0%,IF(O20&lt;120%,O20,120%))*G20</f>
        <v>2.1348812477844738E-2</v>
      </c>
      <c r="O20" s="268">
        <f>IF(K20&lt;=0,0%,IF(K20&lt;=100%,100%/K20,100%-(K20-100%)))</f>
        <v>0.42697624955689473</v>
      </c>
      <c r="P20" s="243" t="s">
        <v>24</v>
      </c>
      <c r="Q20" s="243" t="s">
        <v>24</v>
      </c>
    </row>
    <row r="21" spans="1:19" s="237" customFormat="1">
      <c r="A21" s="229"/>
      <c r="B21" s="229"/>
      <c r="C21" s="27" t="s">
        <v>40</v>
      </c>
      <c r="D21" s="265" t="s">
        <v>41</v>
      </c>
      <c r="E21" s="266">
        <v>1</v>
      </c>
      <c r="F21" s="11" t="s">
        <v>35</v>
      </c>
      <c r="G21" s="241">
        <v>0.05</v>
      </c>
      <c r="H21" s="21"/>
      <c r="I21" s="28">
        <v>4.5000000000000005E-3</v>
      </c>
      <c r="J21" s="267">
        <f>'[4]THUC HIEN'!R21</f>
        <v>8.0072518507327394E-3</v>
      </c>
      <c r="K21" s="13">
        <f t="shared" si="0"/>
        <v>1.7793893001628307</v>
      </c>
      <c r="L21" s="29">
        <f>IF(K21&lt;=0%,0,IF(K21&lt;=50%,5,IF(K21&lt;=150%,7-4*K21,1)))</f>
        <v>1</v>
      </c>
      <c r="M21" s="15">
        <f t="shared" si="1"/>
        <v>0.05</v>
      </c>
      <c r="N21" s="16">
        <f>IF(O21&lt;=0,0%,IF(O21&lt;120%,O21,120%))*G21</f>
        <v>1.1030534991858465E-2</v>
      </c>
      <c r="O21" s="268">
        <f>IF(K21&lt;=0,0%,IF(K21&lt;=100%,100%/K21,100%-(K21-100%)))</f>
        <v>0.2206106998371693</v>
      </c>
      <c r="P21" s="243" t="s">
        <v>24</v>
      </c>
      <c r="Q21" s="243" t="s">
        <v>24</v>
      </c>
    </row>
    <row r="22" spans="1:19" s="237" customFormat="1">
      <c r="A22" s="269"/>
      <c r="B22" s="269"/>
      <c r="C22" s="27" t="s">
        <v>42</v>
      </c>
      <c r="D22" s="270" t="s">
        <v>43</v>
      </c>
      <c r="E22" s="266">
        <v>1</v>
      </c>
      <c r="F22" s="11" t="s">
        <v>35</v>
      </c>
      <c r="G22" s="271">
        <v>0.02</v>
      </c>
      <c r="H22" s="21"/>
      <c r="I22" s="272">
        <v>100</v>
      </c>
      <c r="J22" s="242">
        <f>'[4]THUC HIEN'!R22</f>
        <v>100</v>
      </c>
      <c r="K22" s="13">
        <f t="shared" si="0"/>
        <v>1</v>
      </c>
      <c r="L22" s="18">
        <f>IF(J22&lt;=0,0,IF(J22&lt;99,1,IF(J22&lt;99.5,2, IF(J22&lt;99.8,3,IF(J22&lt;100,4,5)))))</f>
        <v>5</v>
      </c>
      <c r="M22" s="15">
        <f t="shared" si="1"/>
        <v>0.1</v>
      </c>
      <c r="N22" s="16">
        <f>IF(K22&lt;=0,0,IF(K22&lt;120%,K22,120%))*G22</f>
        <v>0.02</v>
      </c>
      <c r="O22" s="268"/>
      <c r="P22" s="243" t="s">
        <v>44</v>
      </c>
      <c r="Q22" s="243" t="s">
        <v>44</v>
      </c>
    </row>
    <row r="23" spans="1:19" s="237" customFormat="1" ht="32.25" customHeight="1">
      <c r="A23" s="273">
        <v>4</v>
      </c>
      <c r="B23" s="274" t="s">
        <v>45</v>
      </c>
      <c r="C23" s="275" t="s">
        <v>46</v>
      </c>
      <c r="D23" s="270" t="s">
        <v>47</v>
      </c>
      <c r="E23" s="240">
        <v>2</v>
      </c>
      <c r="F23" s="11" t="s">
        <v>35</v>
      </c>
      <c r="G23" s="241">
        <v>0.22</v>
      </c>
      <c r="H23" s="21">
        <f>SUM(H25:H35)</f>
        <v>1</v>
      </c>
      <c r="I23" s="272">
        <v>100</v>
      </c>
      <c r="J23" s="276">
        <f>K23*100</f>
        <v>61.265826741331097</v>
      </c>
      <c r="K23" s="13">
        <f>SUM(O25:O35)</f>
        <v>0.61265826741331098</v>
      </c>
      <c r="L23" s="15">
        <f>IF(K23&lt;=0,0,IF(K23&lt;50%,1,IF(K23&lt;75%,8*K23-3,IF(K23&lt;90%,40/3*K23-7,5))))</f>
        <v>1.9012661393064878</v>
      </c>
      <c r="M23" s="15">
        <f>L23*G23</f>
        <v>0.41827855064742731</v>
      </c>
      <c r="N23" s="16">
        <f>IF(K23&lt;=0,0,IF(K23&lt;120%,K23,120%))*G23</f>
        <v>0.13478481883092841</v>
      </c>
      <c r="O23" s="17"/>
      <c r="P23" s="243" t="s">
        <v>37</v>
      </c>
      <c r="Q23" s="243" t="s">
        <v>37</v>
      </c>
    </row>
    <row r="24" spans="1:19" s="237" customFormat="1">
      <c r="A24" s="277"/>
      <c r="B24" s="278"/>
      <c r="C24" s="275"/>
      <c r="D24" s="279" t="s">
        <v>48</v>
      </c>
      <c r="E24" s="24"/>
      <c r="F24" s="31"/>
      <c r="G24" s="21"/>
      <c r="H24" s="21"/>
      <c r="I24" s="280"/>
      <c r="J24" s="281"/>
      <c r="K24" s="13"/>
      <c r="L24" s="15"/>
      <c r="M24" s="15"/>
      <c r="N24" s="16"/>
      <c r="O24" s="17"/>
      <c r="P24" s="243"/>
      <c r="Q24" s="243"/>
    </row>
    <row r="25" spans="1:19" s="237" customFormat="1" ht="60">
      <c r="A25" s="277"/>
      <c r="B25" s="278"/>
      <c r="C25" s="282"/>
      <c r="D25" s="32" t="s">
        <v>103</v>
      </c>
      <c r="E25" s="283"/>
      <c r="F25" s="24" t="s">
        <v>49</v>
      </c>
      <c r="G25" s="21"/>
      <c r="H25" s="284">
        <v>0.15</v>
      </c>
      <c r="I25" s="26">
        <v>24.395</v>
      </c>
      <c r="J25" s="242">
        <f>'[4]THUC HIEN'!R25</f>
        <v>29.981000000000002</v>
      </c>
      <c r="K25" s="13">
        <f t="shared" ref="K25:K35" si="2">J25/I25</f>
        <v>1.2289813486370158</v>
      </c>
      <c r="L25" s="15"/>
      <c r="M25" s="15"/>
      <c r="N25" s="16"/>
      <c r="O25" s="13">
        <f t="shared" ref="O25:O35" si="3">IF(K25&lt;=0,0,IF(K25&lt;120%,K25,120%))*H25</f>
        <v>0.18</v>
      </c>
      <c r="P25" s="243"/>
      <c r="Q25" s="243"/>
    </row>
    <row r="26" spans="1:19" s="237" customFormat="1" ht="30">
      <c r="A26" s="277"/>
      <c r="B26" s="278"/>
      <c r="C26" s="285"/>
      <c r="D26" s="32" t="s">
        <v>50</v>
      </c>
      <c r="E26" s="283"/>
      <c r="F26" s="24" t="s">
        <v>49</v>
      </c>
      <c r="G26" s="21"/>
      <c r="H26" s="284">
        <v>0.1</v>
      </c>
      <c r="I26" s="26">
        <v>12.32</v>
      </c>
      <c r="J26" s="242">
        <f>'[4]THUC HIEN'!R26</f>
        <v>3.351</v>
      </c>
      <c r="K26" s="13">
        <f t="shared" si="2"/>
        <v>0.27199675324675326</v>
      </c>
      <c r="L26" s="15"/>
      <c r="M26" s="15"/>
      <c r="N26" s="16"/>
      <c r="O26" s="13">
        <f t="shared" si="3"/>
        <v>2.7199675324675328E-2</v>
      </c>
      <c r="P26" s="243"/>
      <c r="Q26" s="243"/>
    </row>
    <row r="27" spans="1:19" s="237" customFormat="1" ht="45">
      <c r="A27" s="277"/>
      <c r="B27" s="278"/>
      <c r="C27" s="285"/>
      <c r="D27" s="32" t="s">
        <v>51</v>
      </c>
      <c r="E27" s="283"/>
      <c r="F27" s="24" t="s">
        <v>49</v>
      </c>
      <c r="G27" s="21"/>
      <c r="H27" s="284">
        <v>0.1</v>
      </c>
      <c r="I27" s="26">
        <v>6.16</v>
      </c>
      <c r="J27" s="242">
        <f>'[4]THUC HIEN'!R27</f>
        <v>4.0441801377240001</v>
      </c>
      <c r="K27" s="13">
        <f t="shared" si="2"/>
        <v>0.65652274963051949</v>
      </c>
      <c r="L27" s="15"/>
      <c r="M27" s="15"/>
      <c r="N27" s="16"/>
      <c r="O27" s="13">
        <f t="shared" si="3"/>
        <v>6.5652274963051954E-2</v>
      </c>
      <c r="P27" s="243"/>
      <c r="Q27" s="243"/>
    </row>
    <row r="28" spans="1:19" s="237" customFormat="1" ht="45">
      <c r="A28" s="277"/>
      <c r="B28" s="278"/>
      <c r="C28" s="285"/>
      <c r="D28" s="32" t="s">
        <v>52</v>
      </c>
      <c r="E28" s="283"/>
      <c r="F28" s="24" t="s">
        <v>33</v>
      </c>
      <c r="G28" s="21"/>
      <c r="H28" s="284">
        <v>0.1</v>
      </c>
      <c r="I28" s="26">
        <v>176</v>
      </c>
      <c r="J28" s="242">
        <f>'[4]THUC HIEN'!R28</f>
        <v>26</v>
      </c>
      <c r="K28" s="13">
        <f t="shared" si="2"/>
        <v>0.14772727272727273</v>
      </c>
      <c r="L28" s="15"/>
      <c r="M28" s="15"/>
      <c r="N28" s="16"/>
      <c r="O28" s="13">
        <f t="shared" si="3"/>
        <v>1.4772727272727274E-2</v>
      </c>
      <c r="P28" s="243"/>
      <c r="Q28" s="243"/>
    </row>
    <row r="29" spans="1:19" s="237" customFormat="1" ht="30">
      <c r="A29" s="277"/>
      <c r="B29" s="278"/>
      <c r="C29" s="285"/>
      <c r="D29" s="33" t="s">
        <v>53</v>
      </c>
      <c r="E29" s="23"/>
      <c r="F29" s="24" t="s">
        <v>49</v>
      </c>
      <c r="G29" s="21"/>
      <c r="H29" s="286">
        <v>0.1</v>
      </c>
      <c r="I29" s="26">
        <v>4.3049999999999997</v>
      </c>
      <c r="J29" s="242">
        <f>'[4]THUC HIEN'!R29</f>
        <v>7.2999198884789989</v>
      </c>
      <c r="K29" s="13">
        <f t="shared" si="2"/>
        <v>1.6956840623644598</v>
      </c>
      <c r="L29" s="15"/>
      <c r="M29" s="15"/>
      <c r="N29" s="16"/>
      <c r="O29" s="13">
        <f t="shared" si="3"/>
        <v>0.12</v>
      </c>
      <c r="P29" s="243"/>
      <c r="Q29" s="243"/>
      <c r="S29" s="237" t="s">
        <v>54</v>
      </c>
    </row>
    <row r="30" spans="1:19" s="237" customFormat="1">
      <c r="A30" s="277"/>
      <c r="B30" s="278"/>
      <c r="C30" s="285"/>
      <c r="D30" s="32" t="s">
        <v>55</v>
      </c>
      <c r="E30" s="283"/>
      <c r="F30" s="24" t="s">
        <v>56</v>
      </c>
      <c r="G30" s="21"/>
      <c r="H30" s="284">
        <v>0.05</v>
      </c>
      <c r="I30" s="26">
        <v>8</v>
      </c>
      <c r="J30" s="242">
        <f>'[4]THUC HIEN'!R30</f>
        <v>8</v>
      </c>
      <c r="K30" s="13">
        <f t="shared" si="2"/>
        <v>1</v>
      </c>
      <c r="L30" s="15"/>
      <c r="M30" s="15"/>
      <c r="N30" s="16"/>
      <c r="O30" s="13">
        <f t="shared" si="3"/>
        <v>0.05</v>
      </c>
      <c r="P30" s="243"/>
      <c r="Q30" s="243"/>
    </row>
    <row r="31" spans="1:19" s="237" customFormat="1">
      <c r="A31" s="277"/>
      <c r="B31" s="278"/>
      <c r="C31" s="285"/>
      <c r="D31" s="32" t="s">
        <v>57</v>
      </c>
      <c r="E31" s="283"/>
      <c r="F31" s="24" t="s">
        <v>33</v>
      </c>
      <c r="G31" s="21"/>
      <c r="H31" s="284">
        <v>0.1</v>
      </c>
      <c r="I31" s="25">
        <v>139</v>
      </c>
      <c r="J31" s="242">
        <f>'[4]THUC HIEN'!R31</f>
        <v>54</v>
      </c>
      <c r="K31" s="13">
        <f t="shared" si="2"/>
        <v>0.38848920863309355</v>
      </c>
      <c r="L31" s="15"/>
      <c r="M31" s="15"/>
      <c r="N31" s="16"/>
      <c r="O31" s="13">
        <f t="shared" si="3"/>
        <v>3.8848920863309357E-2</v>
      </c>
      <c r="P31" s="243"/>
      <c r="Q31" s="243"/>
    </row>
    <row r="32" spans="1:19" s="237" customFormat="1" ht="45">
      <c r="A32" s="277"/>
      <c r="B32" s="278"/>
      <c r="C32" s="285"/>
      <c r="D32" s="32" t="s">
        <v>104</v>
      </c>
      <c r="E32" s="283"/>
      <c r="F32" s="24" t="s">
        <v>33</v>
      </c>
      <c r="G32" s="21"/>
      <c r="H32" s="284">
        <v>0.1</v>
      </c>
      <c r="I32" s="26">
        <v>287</v>
      </c>
      <c r="J32" s="242">
        <f>'[4]THUC HIEN'!R32</f>
        <v>233</v>
      </c>
      <c r="K32" s="13">
        <f t="shared" si="2"/>
        <v>0.81184668989547037</v>
      </c>
      <c r="L32" s="15"/>
      <c r="M32" s="15"/>
      <c r="N32" s="16"/>
      <c r="O32" s="13">
        <f t="shared" si="3"/>
        <v>8.1184668989547043E-2</v>
      </c>
      <c r="P32" s="243"/>
      <c r="Q32" s="243"/>
    </row>
    <row r="33" spans="1:20" s="237" customFormat="1">
      <c r="A33" s="277"/>
      <c r="B33" s="278"/>
      <c r="C33" s="285"/>
      <c r="D33" s="258" t="s">
        <v>58</v>
      </c>
      <c r="E33" s="283"/>
      <c r="F33" s="24" t="s">
        <v>33</v>
      </c>
      <c r="G33" s="21"/>
      <c r="H33" s="284">
        <v>0.1</v>
      </c>
      <c r="I33" s="121">
        <v>80</v>
      </c>
      <c r="J33" s="242">
        <f>'[4]THUC HIEN'!R33</f>
        <v>24</v>
      </c>
      <c r="K33" s="13">
        <f t="shared" si="2"/>
        <v>0.3</v>
      </c>
      <c r="L33" s="15"/>
      <c r="M33" s="15"/>
      <c r="N33" s="16"/>
      <c r="O33" s="13">
        <f t="shared" si="3"/>
        <v>0.03</v>
      </c>
      <c r="P33" s="243"/>
      <c r="Q33" s="243"/>
    </row>
    <row r="34" spans="1:20" s="237" customFormat="1" ht="30">
      <c r="A34" s="277"/>
      <c r="B34" s="278"/>
      <c r="C34" s="285"/>
      <c r="D34" s="258" t="s">
        <v>59</v>
      </c>
      <c r="E34" s="24"/>
      <c r="F34" s="24" t="s">
        <v>33</v>
      </c>
      <c r="G34" s="257"/>
      <c r="H34" s="284">
        <v>0.05</v>
      </c>
      <c r="I34" s="287">
        <v>70</v>
      </c>
      <c r="J34" s="242">
        <f>'[4]THUC HIEN'!R34</f>
        <v>0</v>
      </c>
      <c r="K34" s="13">
        <f t="shared" si="2"/>
        <v>0</v>
      </c>
      <c r="L34" s="15"/>
      <c r="M34" s="15"/>
      <c r="N34" s="16"/>
      <c r="O34" s="13">
        <f t="shared" si="3"/>
        <v>0</v>
      </c>
      <c r="P34" s="243"/>
      <c r="Q34" s="243"/>
    </row>
    <row r="35" spans="1:20" s="237" customFormat="1" ht="30">
      <c r="A35" s="277"/>
      <c r="B35" s="278"/>
      <c r="C35" s="285"/>
      <c r="D35" s="258" t="s">
        <v>60</v>
      </c>
      <c r="E35" s="24"/>
      <c r="F35" s="24" t="s">
        <v>33</v>
      </c>
      <c r="G35" s="257"/>
      <c r="H35" s="284">
        <v>0.05</v>
      </c>
      <c r="I35" s="287">
        <v>10</v>
      </c>
      <c r="J35" s="242">
        <f>'[4]THUC HIEN'!R35</f>
        <v>1</v>
      </c>
      <c r="K35" s="13">
        <f t="shared" si="2"/>
        <v>0.1</v>
      </c>
      <c r="L35" s="15"/>
      <c r="M35" s="15"/>
      <c r="N35" s="16"/>
      <c r="O35" s="13">
        <f t="shared" si="3"/>
        <v>5.000000000000001E-3</v>
      </c>
      <c r="P35" s="243"/>
      <c r="Q35" s="243"/>
    </row>
    <row r="36" spans="1:20" s="237" customFormat="1" ht="30">
      <c r="A36" s="277"/>
      <c r="B36" s="278"/>
      <c r="C36" s="275" t="s">
        <v>61</v>
      </c>
      <c r="D36" s="279" t="s">
        <v>62</v>
      </c>
      <c r="E36" s="240">
        <v>2</v>
      </c>
      <c r="F36" s="11" t="s">
        <v>35</v>
      </c>
      <c r="G36" s="21">
        <v>0.15</v>
      </c>
      <c r="H36" s="241">
        <f>SUM(H37:H48)</f>
        <v>0.99999999999999989</v>
      </c>
      <c r="I36" s="280">
        <v>100</v>
      </c>
      <c r="J36" s="276">
        <f>K36*100</f>
        <v>69.931120101989279</v>
      </c>
      <c r="K36" s="13">
        <f>SUM(O38:O48)</f>
        <v>0.69931120101989286</v>
      </c>
      <c r="L36" s="35">
        <f>IF(K36&lt;=0%,0,IF(K36&lt;50%,1,IF(K36&lt;65%,1+40/3*(K36-50%),IF(K36&lt;90%,3+8*(K36-65%),5))))</f>
        <v>3.3944896081591427</v>
      </c>
      <c r="M36" s="15">
        <f>L36*G36</f>
        <v>0.50917344122387143</v>
      </c>
      <c r="N36" s="16">
        <f>IF(K36&lt;=0,0,IF(K36&lt;120%,K36,120%))*G36</f>
        <v>0.10489668015298392</v>
      </c>
      <c r="O36" s="13"/>
      <c r="P36" s="243" t="s">
        <v>63</v>
      </c>
      <c r="Q36" s="243" t="s">
        <v>63</v>
      </c>
    </row>
    <row r="37" spans="1:20" s="237" customFormat="1">
      <c r="A37" s="277"/>
      <c r="B37" s="278"/>
      <c r="C37" s="288"/>
      <c r="D37" s="279" t="s">
        <v>36</v>
      </c>
      <c r="E37" s="24"/>
      <c r="F37" s="24"/>
      <c r="G37" s="21"/>
      <c r="H37" s="241"/>
      <c r="I37" s="280"/>
      <c r="J37" s="281"/>
      <c r="K37" s="13"/>
      <c r="L37" s="15"/>
      <c r="M37" s="15"/>
      <c r="N37" s="16"/>
      <c r="O37" s="13"/>
      <c r="P37" s="243"/>
      <c r="Q37" s="243"/>
    </row>
    <row r="38" spans="1:20" s="237" customFormat="1">
      <c r="A38" s="277"/>
      <c r="B38" s="278"/>
      <c r="C38" s="288"/>
      <c r="D38" s="279" t="s">
        <v>64</v>
      </c>
      <c r="E38" s="24"/>
      <c r="F38" s="123" t="s">
        <v>49</v>
      </c>
      <c r="G38" s="21"/>
      <c r="H38" s="241">
        <v>0.05</v>
      </c>
      <c r="I38" s="37">
        <v>6</v>
      </c>
      <c r="J38" s="242">
        <f>'[4]THUC HIEN'!R38</f>
        <v>12</v>
      </c>
      <c r="K38" s="13">
        <f>J38/I38</f>
        <v>2</v>
      </c>
      <c r="L38" s="15"/>
      <c r="M38" s="15"/>
      <c r="N38" s="16"/>
      <c r="O38" s="13">
        <f t="shared" ref="O38:O48" si="4">IF(K38&lt;=0,0,IF(K38&lt;120%,K38,120%))*H38</f>
        <v>0.06</v>
      </c>
      <c r="P38" s="243"/>
      <c r="Q38" s="243"/>
      <c r="T38" s="237" t="s">
        <v>54</v>
      </c>
    </row>
    <row r="39" spans="1:20" s="237" customFormat="1">
      <c r="A39" s="277"/>
      <c r="B39" s="278"/>
      <c r="C39" s="288"/>
      <c r="D39" s="279" t="s">
        <v>65</v>
      </c>
      <c r="E39" s="24"/>
      <c r="F39" s="24" t="s">
        <v>33</v>
      </c>
      <c r="G39" s="21"/>
      <c r="H39" s="241">
        <v>0.1</v>
      </c>
      <c r="I39" s="280">
        <v>10</v>
      </c>
      <c r="J39" s="242">
        <f>'[4]THUC HIEN'!R39</f>
        <v>6</v>
      </c>
      <c r="K39" s="13">
        <f t="shared" ref="K39:K48" si="5">J39/I39</f>
        <v>0.6</v>
      </c>
      <c r="L39" s="15"/>
      <c r="M39" s="15"/>
      <c r="N39" s="16"/>
      <c r="O39" s="13">
        <f t="shared" si="4"/>
        <v>0.06</v>
      </c>
      <c r="P39" s="243"/>
      <c r="Q39" s="243"/>
    </row>
    <row r="40" spans="1:20" s="237" customFormat="1" ht="15.75">
      <c r="A40" s="277"/>
      <c r="B40" s="278"/>
      <c r="C40" s="288"/>
      <c r="D40" s="289" t="s">
        <v>66</v>
      </c>
      <c r="E40" s="24"/>
      <c r="F40" s="123" t="s">
        <v>49</v>
      </c>
      <c r="G40" s="21"/>
      <c r="H40" s="241">
        <v>0.1</v>
      </c>
      <c r="I40" s="290">
        <v>11</v>
      </c>
      <c r="J40" s="242">
        <f>'[4]THUC HIEN'!R40</f>
        <v>37.93</v>
      </c>
      <c r="K40" s="13">
        <f t="shared" si="5"/>
        <v>3.4481818181818182</v>
      </c>
      <c r="L40" s="15"/>
      <c r="M40" s="15"/>
      <c r="N40" s="16"/>
      <c r="O40" s="13">
        <f t="shared" si="4"/>
        <v>0.12</v>
      </c>
      <c r="P40" s="243"/>
      <c r="Q40" s="243"/>
    </row>
    <row r="41" spans="1:20" s="237" customFormat="1">
      <c r="A41" s="277"/>
      <c r="B41" s="278"/>
      <c r="C41" s="288"/>
      <c r="D41" s="279" t="s">
        <v>67</v>
      </c>
      <c r="E41" s="24"/>
      <c r="F41" s="123" t="s">
        <v>49</v>
      </c>
      <c r="G41" s="21"/>
      <c r="H41" s="241">
        <v>0.1</v>
      </c>
      <c r="I41" s="291">
        <v>2.1</v>
      </c>
      <c r="J41" s="242">
        <f>'[4]THUC HIEN'!R41</f>
        <v>3.98</v>
      </c>
      <c r="K41" s="13">
        <f t="shared" si="5"/>
        <v>1.8952380952380952</v>
      </c>
      <c r="L41" s="15"/>
      <c r="M41" s="15"/>
      <c r="N41" s="16"/>
      <c r="O41" s="13">
        <f t="shared" si="4"/>
        <v>0.12</v>
      </c>
      <c r="P41" s="243"/>
      <c r="Q41" s="243"/>
    </row>
    <row r="42" spans="1:20" s="237" customFormat="1" ht="30">
      <c r="A42" s="277"/>
      <c r="B42" s="278"/>
      <c r="C42" s="288"/>
      <c r="D42" s="279" t="s">
        <v>105</v>
      </c>
      <c r="E42" s="24"/>
      <c r="F42" s="123" t="s">
        <v>49</v>
      </c>
      <c r="G42" s="21"/>
      <c r="H42" s="241">
        <v>0.1</v>
      </c>
      <c r="I42" s="291">
        <v>94.14</v>
      </c>
      <c r="J42" s="242">
        <f>'[4]THUC HIEN'!R42</f>
        <v>83.87</v>
      </c>
      <c r="K42" s="13">
        <f t="shared" si="5"/>
        <v>0.89090715954960698</v>
      </c>
      <c r="L42" s="15"/>
      <c r="M42" s="15"/>
      <c r="N42" s="16"/>
      <c r="O42" s="13">
        <f t="shared" si="4"/>
        <v>8.9090715954960709E-2</v>
      </c>
      <c r="P42" s="243"/>
      <c r="Q42" s="243"/>
    </row>
    <row r="43" spans="1:20" s="237" customFormat="1" ht="30">
      <c r="A43" s="277"/>
      <c r="B43" s="278"/>
      <c r="C43" s="288"/>
      <c r="D43" s="279" t="s">
        <v>68</v>
      </c>
      <c r="E43" s="36"/>
      <c r="F43" s="123" t="s">
        <v>49</v>
      </c>
      <c r="G43" s="21"/>
      <c r="H43" s="241">
        <v>0.05</v>
      </c>
      <c r="I43" s="291">
        <v>32.67</v>
      </c>
      <c r="J43" s="242">
        <f>'[4]THUC HIEN'!R43</f>
        <v>27.56</v>
      </c>
      <c r="K43" s="13">
        <f t="shared" si="5"/>
        <v>0.84358738904193442</v>
      </c>
      <c r="L43" s="15"/>
      <c r="M43" s="15"/>
      <c r="N43" s="16"/>
      <c r="O43" s="13">
        <f t="shared" si="4"/>
        <v>4.2179369452096722E-2</v>
      </c>
      <c r="P43" s="243"/>
      <c r="Q43" s="243"/>
    </row>
    <row r="44" spans="1:20" s="237" customFormat="1" ht="45">
      <c r="A44" s="277"/>
      <c r="B44" s="278"/>
      <c r="C44" s="288"/>
      <c r="D44" s="279" t="s">
        <v>106</v>
      </c>
      <c r="E44" s="36"/>
      <c r="F44" s="123" t="s">
        <v>33</v>
      </c>
      <c r="G44" s="21"/>
      <c r="H44" s="241">
        <v>0.1</v>
      </c>
      <c r="I44" s="291">
        <v>325</v>
      </c>
      <c r="J44" s="242">
        <f>'[4]THUC HIEN'!R44</f>
        <v>218</v>
      </c>
      <c r="K44" s="13">
        <f t="shared" si="5"/>
        <v>0.67076923076923078</v>
      </c>
      <c r="L44" s="15"/>
      <c r="M44" s="15"/>
      <c r="N44" s="16"/>
      <c r="O44" s="13">
        <f t="shared" si="4"/>
        <v>6.7076923076923076E-2</v>
      </c>
      <c r="P44" s="243"/>
      <c r="Q44" s="243"/>
    </row>
    <row r="45" spans="1:20" s="237" customFormat="1">
      <c r="A45" s="277"/>
      <c r="B45" s="278"/>
      <c r="C45" s="288"/>
      <c r="D45" s="279" t="s">
        <v>69</v>
      </c>
      <c r="E45" s="36"/>
      <c r="F45" s="123" t="s">
        <v>49</v>
      </c>
      <c r="G45" s="21"/>
      <c r="H45" s="241">
        <v>0.1</v>
      </c>
      <c r="I45" s="34">
        <v>6.4</v>
      </c>
      <c r="J45" s="242">
        <f>'[4]THUC HIEN'!R45</f>
        <v>3.8</v>
      </c>
      <c r="K45" s="13">
        <f t="shared" si="5"/>
        <v>0.59374999999999989</v>
      </c>
      <c r="L45" s="15"/>
      <c r="M45" s="15"/>
      <c r="N45" s="16"/>
      <c r="O45" s="13">
        <f t="shared" si="4"/>
        <v>5.937499999999999E-2</v>
      </c>
      <c r="P45" s="243"/>
      <c r="Q45" s="243"/>
    </row>
    <row r="46" spans="1:20" s="237" customFormat="1">
      <c r="A46" s="277"/>
      <c r="B46" s="278"/>
      <c r="C46" s="288"/>
      <c r="D46" s="279" t="s">
        <v>107</v>
      </c>
      <c r="E46" s="36"/>
      <c r="F46" s="123" t="s">
        <v>33</v>
      </c>
      <c r="G46" s="21"/>
      <c r="H46" s="241">
        <v>0.1</v>
      </c>
      <c r="I46" s="34">
        <v>487</v>
      </c>
      <c r="J46" s="242">
        <f>'[4]THUC HIEN'!R46</f>
        <v>34</v>
      </c>
      <c r="K46" s="13">
        <f t="shared" si="5"/>
        <v>6.9815195071868577E-2</v>
      </c>
      <c r="L46" s="15"/>
      <c r="M46" s="15"/>
      <c r="N46" s="16"/>
      <c r="O46" s="13">
        <f t="shared" si="4"/>
        <v>6.9815195071868579E-3</v>
      </c>
      <c r="P46" s="243"/>
      <c r="Q46" s="243"/>
    </row>
    <row r="47" spans="1:20" s="237" customFormat="1" ht="45">
      <c r="A47" s="277"/>
      <c r="B47" s="278"/>
      <c r="C47" s="288"/>
      <c r="D47" s="279" t="s">
        <v>108</v>
      </c>
      <c r="E47" s="36"/>
      <c r="F47" s="123" t="s">
        <v>33</v>
      </c>
      <c r="G47" s="21"/>
      <c r="H47" s="241">
        <v>0.1</v>
      </c>
      <c r="I47" s="34">
        <v>266</v>
      </c>
      <c r="J47" s="242">
        <f>'[4]THUC HIEN'!R47</f>
        <v>60</v>
      </c>
      <c r="K47" s="13">
        <f t="shared" si="5"/>
        <v>0.22556390977443608</v>
      </c>
      <c r="L47" s="15"/>
      <c r="M47" s="15"/>
      <c r="N47" s="16"/>
      <c r="O47" s="13">
        <f t="shared" si="4"/>
        <v>2.2556390977443608E-2</v>
      </c>
      <c r="P47" s="243"/>
      <c r="Q47" s="243"/>
    </row>
    <row r="48" spans="1:20" s="237" customFormat="1">
      <c r="A48" s="292"/>
      <c r="B48" s="293"/>
      <c r="C48" s="288"/>
      <c r="D48" s="294" t="s">
        <v>109</v>
      </c>
      <c r="E48" s="38"/>
      <c r="F48" s="123" t="s">
        <v>33</v>
      </c>
      <c r="G48" s="21"/>
      <c r="H48" s="241">
        <v>0.1</v>
      </c>
      <c r="I48" s="34">
        <v>39</v>
      </c>
      <c r="J48" s="242">
        <f>'[4]THUC HIEN'!R48</f>
        <v>20.3</v>
      </c>
      <c r="K48" s="13">
        <f t="shared" si="5"/>
        <v>0.52051282051282055</v>
      </c>
      <c r="L48" s="15"/>
      <c r="M48" s="15"/>
      <c r="N48" s="16"/>
      <c r="O48" s="13">
        <f t="shared" si="4"/>
        <v>5.2051282051282059E-2</v>
      </c>
      <c r="P48" s="243"/>
      <c r="Q48" s="243"/>
    </row>
    <row r="49" spans="1:17" s="237" customFormat="1" ht="15" customHeight="1">
      <c r="A49" s="295" t="s">
        <v>70</v>
      </c>
      <c r="B49" s="296"/>
      <c r="C49" s="296"/>
      <c r="D49" s="296"/>
      <c r="E49" s="296"/>
      <c r="F49" s="297"/>
      <c r="G49" s="39">
        <f>SUM(G50:G63)</f>
        <v>0.22999999999999998</v>
      </c>
      <c r="H49" s="39"/>
      <c r="I49" s="298"/>
      <c r="J49" s="299"/>
      <c r="K49" s="10"/>
      <c r="L49" s="41">
        <f>SUM(L61:L63)</f>
        <v>8</v>
      </c>
      <c r="M49" s="42">
        <f>SUM(M50:M63)</f>
        <v>0.37999999999999995</v>
      </c>
      <c r="N49" s="43">
        <f>SUM(N50:N63)</f>
        <v>0.15697519909961405</v>
      </c>
      <c r="O49" s="10" t="str">
        <f>IF(I49&lt;&gt;0,J49/I49," ")</f>
        <v xml:space="preserve"> </v>
      </c>
      <c r="P49" s="236"/>
      <c r="Q49" s="236"/>
    </row>
    <row r="50" spans="1:17" s="237" customFormat="1">
      <c r="A50" s="300">
        <v>5</v>
      </c>
      <c r="B50" s="301"/>
      <c r="C50" s="302" t="s">
        <v>71</v>
      </c>
      <c r="D50" s="303" t="s">
        <v>72</v>
      </c>
      <c r="E50" s="44">
        <v>2</v>
      </c>
      <c r="F50" s="24" t="s">
        <v>35</v>
      </c>
      <c r="G50" s="21">
        <v>0.12</v>
      </c>
      <c r="H50" s="304">
        <f>SUM(H52:H60)</f>
        <v>1</v>
      </c>
      <c r="I50" s="280">
        <v>100</v>
      </c>
      <c r="J50" s="276">
        <f>K50*100</f>
        <v>45.553256435871845</v>
      </c>
      <c r="K50" s="13">
        <f>SUM(O52:O60)</f>
        <v>0.45553256435871847</v>
      </c>
      <c r="L50" s="15">
        <f>IF(K50&lt;=0,0,IF(K50&lt;50%,1,IF(K50&lt;75%,2,IF(K50&lt;90%,3,IF(K50&lt;98%,4,5)))))</f>
        <v>1</v>
      </c>
      <c r="M50" s="15">
        <f>L50*G50</f>
        <v>0.12</v>
      </c>
      <c r="N50" s="16">
        <f>IF(K50&lt;=0,0,IF(K50&lt;120%,K50,120%))*G50</f>
        <v>5.4663907723046218E-2</v>
      </c>
      <c r="O50" s="13"/>
      <c r="P50" s="243" t="s">
        <v>73</v>
      </c>
      <c r="Q50" s="243" t="s">
        <v>73</v>
      </c>
    </row>
    <row r="51" spans="1:17" s="237" customFormat="1">
      <c r="A51" s="305"/>
      <c r="B51" s="301"/>
      <c r="C51" s="302"/>
      <c r="D51" s="306" t="s">
        <v>36</v>
      </c>
      <c r="E51" s="23"/>
      <c r="F51" s="24"/>
      <c r="G51" s="39"/>
      <c r="H51" s="304"/>
      <c r="I51" s="280"/>
      <c r="J51" s="299"/>
      <c r="K51" s="10"/>
      <c r="L51" s="41"/>
      <c r="M51" s="42"/>
      <c r="N51" s="43"/>
      <c r="O51" s="10"/>
      <c r="P51" s="236"/>
      <c r="Q51" s="236"/>
    </row>
    <row r="52" spans="1:17" s="237" customFormat="1" ht="30" customHeight="1">
      <c r="A52" s="305"/>
      <c r="B52" s="307" t="s">
        <v>74</v>
      </c>
      <c r="C52" s="308"/>
      <c r="D52" s="245" t="s">
        <v>75</v>
      </c>
      <c r="E52" s="309"/>
      <c r="F52" s="310" t="s">
        <v>49</v>
      </c>
      <c r="G52" s="39"/>
      <c r="H52" s="304">
        <v>0.1</v>
      </c>
      <c r="I52" s="311">
        <v>12</v>
      </c>
      <c r="J52" s="242">
        <f>'[4]THUC HIEN'!R52</f>
        <v>2.4797449999999999</v>
      </c>
      <c r="K52" s="13">
        <f t="shared" ref="K52:K60" si="6">J52/I52</f>
        <v>0.20664541666666666</v>
      </c>
      <c r="L52" s="15"/>
      <c r="M52" s="15"/>
      <c r="N52" s="16"/>
      <c r="O52" s="13">
        <f>IF(K52&lt;=0,0,IF(K52&lt;120%,K52,120%))*H52</f>
        <v>2.0664541666666668E-2</v>
      </c>
      <c r="P52" s="243"/>
      <c r="Q52" s="243"/>
    </row>
    <row r="53" spans="1:17" s="237" customFormat="1" ht="45">
      <c r="A53" s="305"/>
      <c r="B53" s="312"/>
      <c r="C53" s="313"/>
      <c r="D53" s="258" t="s">
        <v>76</v>
      </c>
      <c r="E53" s="309"/>
      <c r="F53" s="310" t="s">
        <v>33</v>
      </c>
      <c r="G53" s="39"/>
      <c r="H53" s="304">
        <v>0.1</v>
      </c>
      <c r="I53" s="314">
        <v>404.74874999999997</v>
      </c>
      <c r="J53" s="242">
        <f>'[4]THUC HIEN'!R53</f>
        <v>81</v>
      </c>
      <c r="K53" s="13">
        <f t="shared" si="6"/>
        <v>0.20012415109373408</v>
      </c>
      <c r="L53" s="15"/>
      <c r="M53" s="15"/>
      <c r="N53" s="16"/>
      <c r="O53" s="13">
        <f t="shared" ref="O53:O60" si="7">IF(K53&lt;=0,0,IF(K53&lt;120%,K53,120%))*H53</f>
        <v>2.0012415109373408E-2</v>
      </c>
      <c r="P53" s="243"/>
      <c r="Q53" s="243"/>
    </row>
    <row r="54" spans="1:17" s="237" customFormat="1">
      <c r="A54" s="305"/>
      <c r="B54" s="312"/>
      <c r="C54" s="313"/>
      <c r="D54" s="245" t="s">
        <v>77</v>
      </c>
      <c r="E54" s="309"/>
      <c r="F54" s="310" t="s">
        <v>78</v>
      </c>
      <c r="G54" s="39"/>
      <c r="H54" s="304">
        <v>0.1</v>
      </c>
      <c r="I54" s="315">
        <v>585</v>
      </c>
      <c r="J54" s="242">
        <f>'[4]THUC HIEN'!R54</f>
        <v>132</v>
      </c>
      <c r="K54" s="13">
        <f t="shared" si="6"/>
        <v>0.22564102564102564</v>
      </c>
      <c r="L54" s="15"/>
      <c r="M54" s="15"/>
      <c r="N54" s="16"/>
      <c r="O54" s="13">
        <f t="shared" si="7"/>
        <v>2.2564102564102566E-2</v>
      </c>
      <c r="P54" s="243"/>
      <c r="Q54" s="243"/>
    </row>
    <row r="55" spans="1:17" s="237" customFormat="1" ht="30">
      <c r="A55" s="305"/>
      <c r="B55" s="312"/>
      <c r="C55" s="313"/>
      <c r="D55" s="245" t="s">
        <v>79</v>
      </c>
      <c r="E55" s="309"/>
      <c r="F55" s="310" t="s">
        <v>78</v>
      </c>
      <c r="G55" s="39"/>
      <c r="H55" s="304">
        <v>0.1</v>
      </c>
      <c r="I55" s="316">
        <v>57.6</v>
      </c>
      <c r="J55" s="242">
        <f>'[4]THUC HIEN'!R55</f>
        <v>10</v>
      </c>
      <c r="K55" s="13">
        <f t="shared" si="6"/>
        <v>0.1736111111111111</v>
      </c>
      <c r="L55" s="15"/>
      <c r="M55" s="15"/>
      <c r="N55" s="16"/>
      <c r="O55" s="13">
        <f t="shared" si="7"/>
        <v>1.7361111111111112E-2</v>
      </c>
      <c r="P55" s="243"/>
      <c r="Q55" s="243"/>
    </row>
    <row r="56" spans="1:17" s="237" customFormat="1" ht="45">
      <c r="A56" s="305"/>
      <c r="B56" s="312"/>
      <c r="C56" s="313"/>
      <c r="D56" s="245" t="s">
        <v>80</v>
      </c>
      <c r="E56" s="309"/>
      <c r="F56" s="45" t="s">
        <v>49</v>
      </c>
      <c r="G56" s="39"/>
      <c r="H56" s="304">
        <v>0.2</v>
      </c>
      <c r="I56" s="317">
        <v>742</v>
      </c>
      <c r="J56" s="242">
        <f>'[4]THUC HIEN'!R56</f>
        <v>405.65824900000001</v>
      </c>
      <c r="K56" s="13">
        <f t="shared" si="6"/>
        <v>0.54670923045822106</v>
      </c>
      <c r="L56" s="15"/>
      <c r="M56" s="15"/>
      <c r="N56" s="16"/>
      <c r="O56" s="13">
        <f t="shared" si="7"/>
        <v>0.10934184609164421</v>
      </c>
      <c r="P56" s="243"/>
      <c r="Q56" s="243"/>
    </row>
    <row r="57" spans="1:17" s="237" customFormat="1" ht="30">
      <c r="A57" s="305"/>
      <c r="B57" s="312"/>
      <c r="C57" s="313"/>
      <c r="D57" s="245" t="s">
        <v>81</v>
      </c>
      <c r="E57" s="309"/>
      <c r="F57" s="45" t="s">
        <v>49</v>
      </c>
      <c r="G57" s="39"/>
      <c r="H57" s="304">
        <v>0.1</v>
      </c>
      <c r="I57" s="318">
        <v>2.2000000000000002</v>
      </c>
      <c r="J57" s="242">
        <f>'[4]THUC HIEN'!R57</f>
        <v>1.759090909090909</v>
      </c>
      <c r="K57" s="13">
        <f t="shared" si="6"/>
        <v>0.79958677685950408</v>
      </c>
      <c r="L57" s="15"/>
      <c r="M57" s="15"/>
      <c r="N57" s="16"/>
      <c r="O57" s="13">
        <f t="shared" si="7"/>
        <v>7.9958677685950413E-2</v>
      </c>
      <c r="P57" s="243"/>
      <c r="Q57" s="243"/>
    </row>
    <row r="58" spans="1:17" s="237" customFormat="1" ht="30">
      <c r="A58" s="305"/>
      <c r="B58" s="312"/>
      <c r="C58" s="313"/>
      <c r="D58" s="46" t="s">
        <v>82</v>
      </c>
      <c r="E58" s="309"/>
      <c r="F58" s="45" t="s">
        <v>49</v>
      </c>
      <c r="G58" s="39"/>
      <c r="H58" s="286">
        <v>0.1</v>
      </c>
      <c r="I58" s="319">
        <v>7</v>
      </c>
      <c r="J58" s="242">
        <f>'[4]THUC HIEN'!R58</f>
        <v>5.889090909090906</v>
      </c>
      <c r="K58" s="13">
        <f t="shared" si="6"/>
        <v>0.84129870129870088</v>
      </c>
      <c r="L58" s="15"/>
      <c r="M58" s="15"/>
      <c r="N58" s="16"/>
      <c r="O58" s="13">
        <f t="shared" si="7"/>
        <v>8.4129870129870096E-2</v>
      </c>
      <c r="P58" s="243"/>
      <c r="Q58" s="243"/>
    </row>
    <row r="59" spans="1:17" s="237" customFormat="1" ht="30">
      <c r="A59" s="305"/>
      <c r="B59" s="312"/>
      <c r="C59" s="313"/>
      <c r="D59" s="47" t="s">
        <v>83</v>
      </c>
      <c r="E59" s="309"/>
      <c r="F59" s="24" t="s">
        <v>33</v>
      </c>
      <c r="G59" s="39"/>
      <c r="H59" s="286">
        <v>0.1</v>
      </c>
      <c r="I59" s="319">
        <v>47</v>
      </c>
      <c r="J59" s="242">
        <f>'[4]THUC HIEN'!R59</f>
        <v>0</v>
      </c>
      <c r="K59" s="13">
        <f t="shared" si="6"/>
        <v>0</v>
      </c>
      <c r="L59" s="15"/>
      <c r="M59" s="15"/>
      <c r="N59" s="16"/>
      <c r="O59" s="13">
        <f t="shared" si="7"/>
        <v>0</v>
      </c>
      <c r="P59" s="243"/>
      <c r="Q59" s="243"/>
    </row>
    <row r="60" spans="1:17" s="237" customFormat="1" ht="30">
      <c r="A60" s="305"/>
      <c r="B60" s="320"/>
      <c r="C60" s="321"/>
      <c r="D60" s="47" t="s">
        <v>110</v>
      </c>
      <c r="E60" s="309"/>
      <c r="F60" s="24" t="s">
        <v>35</v>
      </c>
      <c r="G60" s="39"/>
      <c r="H60" s="286">
        <v>0.1</v>
      </c>
      <c r="I60" s="322">
        <v>60</v>
      </c>
      <c r="J60" s="242">
        <f>'[4]THUC HIEN'!R60</f>
        <v>60.9</v>
      </c>
      <c r="K60" s="13">
        <f t="shared" si="6"/>
        <v>1.0149999999999999</v>
      </c>
      <c r="L60" s="15"/>
      <c r="M60" s="15"/>
      <c r="N60" s="16"/>
      <c r="O60" s="13">
        <f t="shared" si="7"/>
        <v>0.10149999999999999</v>
      </c>
      <c r="P60" s="243"/>
      <c r="Q60" s="243"/>
    </row>
    <row r="61" spans="1:17" s="237" customFormat="1" ht="26.25" customHeight="1">
      <c r="A61" s="305"/>
      <c r="B61" s="307" t="s">
        <v>84</v>
      </c>
      <c r="C61" s="275" t="s">
        <v>85</v>
      </c>
      <c r="D61" s="258" t="s">
        <v>86</v>
      </c>
      <c r="E61" s="240">
        <v>2</v>
      </c>
      <c r="F61" s="20" t="s">
        <v>35</v>
      </c>
      <c r="G61" s="21">
        <v>0.05</v>
      </c>
      <c r="H61" s="21"/>
      <c r="I61" s="323">
        <v>99.35</v>
      </c>
      <c r="J61" s="242">
        <f>'[4]THUC HIEN'!R61</f>
        <v>98.63</v>
      </c>
      <c r="K61" s="13">
        <f>IF(I61&lt;&gt;0,J61/I61," ")</f>
        <v>0.9927528938097635</v>
      </c>
      <c r="L61" s="18">
        <f>IF(J61&lt;=0,0,IF(J61&lt;99,1,IF(J61&lt;99.35,2,IF(J61&lt;99.5,3,IF(J61&lt;100,4,5)))))</f>
        <v>1</v>
      </c>
      <c r="M61" s="15">
        <f>L61*G61</f>
        <v>0.05</v>
      </c>
      <c r="N61" s="16">
        <f>IF(K61&lt;=0,0,IF(K61&lt;120%,K61,120%))*G61</f>
        <v>4.9637644690488175E-2</v>
      </c>
      <c r="O61" s="17"/>
      <c r="P61" s="243" t="s">
        <v>24</v>
      </c>
      <c r="Q61" s="243" t="s">
        <v>24</v>
      </c>
    </row>
    <row r="62" spans="1:17" s="237" customFormat="1" ht="39.75" customHeight="1">
      <c r="A62" s="305"/>
      <c r="B62" s="320"/>
      <c r="C62" s="275" t="s">
        <v>87</v>
      </c>
      <c r="D62" s="258" t="s">
        <v>88</v>
      </c>
      <c r="E62" s="240">
        <v>2</v>
      </c>
      <c r="F62" s="20" t="s">
        <v>35</v>
      </c>
      <c r="G62" s="21">
        <v>0.03</v>
      </c>
      <c r="H62" s="21"/>
      <c r="I62" s="323">
        <v>75</v>
      </c>
      <c r="J62" s="242">
        <f>'[4]THUC HIEN'!R62</f>
        <v>86.46</v>
      </c>
      <c r="K62" s="13">
        <f>IF(I62&lt;&gt;0,J62/I62," ")</f>
        <v>1.1527999999999998</v>
      </c>
      <c r="L62" s="18">
        <f>IF(K62&lt;=0%,0,IF(K62&lt;70%,1,IF(K62&lt;90%,10*K62-6,IF(K62&lt;100%,20*K62-15,5))))</f>
        <v>5</v>
      </c>
      <c r="M62" s="15">
        <f>L62*G62</f>
        <v>0.15</v>
      </c>
      <c r="N62" s="16">
        <f>IF(K62&lt;=0,0,IF(K62&lt;120%,K62,120%))*G62</f>
        <v>3.4583999999999997E-2</v>
      </c>
      <c r="O62" s="17"/>
      <c r="P62" s="243" t="s">
        <v>24</v>
      </c>
      <c r="Q62" s="243" t="s">
        <v>24</v>
      </c>
    </row>
    <row r="63" spans="1:17" s="237" customFormat="1" ht="30">
      <c r="A63" s="305"/>
      <c r="B63" s="307" t="s">
        <v>89</v>
      </c>
      <c r="C63" s="279" t="s">
        <v>90</v>
      </c>
      <c r="D63" s="279" t="s">
        <v>91</v>
      </c>
      <c r="E63" s="240">
        <v>2</v>
      </c>
      <c r="F63" s="11" t="s">
        <v>35</v>
      </c>
      <c r="G63" s="21">
        <v>0.03</v>
      </c>
      <c r="H63" s="21">
        <f>SUM(H64:H66)</f>
        <v>1</v>
      </c>
      <c r="I63" s="249">
        <v>100</v>
      </c>
      <c r="J63" s="276">
        <f>K63*100</f>
        <v>60.298822286932172</v>
      </c>
      <c r="K63" s="13">
        <f>SUM(O64:O66)</f>
        <v>0.60298822286932174</v>
      </c>
      <c r="L63" s="18">
        <f>IF(K63&lt;=0%,0,IF(K63&lt;50%,1,IF(K63&lt;70%,2,IF(K63&lt;90%,3,IF(K63&lt;100%,4,IF(K63=100%,5,5.5))))))</f>
        <v>2</v>
      </c>
      <c r="M63" s="15">
        <f>L63*G63</f>
        <v>0.06</v>
      </c>
      <c r="N63" s="16">
        <f>IF(K63&lt;=0,0,IF(K63&lt;120%,K63,120%))*G63</f>
        <v>1.8089646686079652E-2</v>
      </c>
      <c r="O63" s="17"/>
      <c r="P63" s="243" t="s">
        <v>92</v>
      </c>
      <c r="Q63" s="243" t="s">
        <v>92</v>
      </c>
    </row>
    <row r="64" spans="1:17" s="237" customFormat="1" ht="30">
      <c r="A64" s="305"/>
      <c r="B64" s="312"/>
      <c r="C64" s="285"/>
      <c r="D64" s="279" t="s">
        <v>93</v>
      </c>
      <c r="E64" s="240"/>
      <c r="F64" s="48" t="s">
        <v>33</v>
      </c>
      <c r="G64" s="21"/>
      <c r="H64" s="257">
        <v>0.35</v>
      </c>
      <c r="I64" s="280">
        <v>83</v>
      </c>
      <c r="J64" s="242">
        <f>'[4]THUC HIEN'!R64</f>
        <v>18</v>
      </c>
      <c r="K64" s="13">
        <f>J64/I64</f>
        <v>0.21686746987951808</v>
      </c>
      <c r="L64" s="15"/>
      <c r="M64" s="15"/>
      <c r="N64" s="16"/>
      <c r="O64" s="13">
        <f>IF(K64&lt;=0,0,IF(K64&lt;120%,K64,120%))*H64</f>
        <v>7.5903614457831323E-2</v>
      </c>
      <c r="P64" s="243"/>
      <c r="Q64" s="243"/>
    </row>
    <row r="65" spans="1:17" s="237" customFormat="1" ht="45">
      <c r="A65" s="305"/>
      <c r="B65" s="312"/>
      <c r="C65" s="285"/>
      <c r="D65" s="245" t="s">
        <v>94</v>
      </c>
      <c r="E65" s="240"/>
      <c r="F65" s="48" t="s">
        <v>35</v>
      </c>
      <c r="G65" s="21"/>
      <c r="H65" s="257">
        <v>0.35</v>
      </c>
      <c r="I65" s="324">
        <v>80</v>
      </c>
      <c r="J65" s="242">
        <f>'[4]THUC HIEN'!R65</f>
        <v>51.9050533511978</v>
      </c>
      <c r="K65" s="13">
        <f>J65/I65</f>
        <v>0.64881316688997248</v>
      </c>
      <c r="L65" s="15"/>
      <c r="M65" s="15"/>
      <c r="N65" s="16"/>
      <c r="O65" s="13">
        <f>IF(K65&lt;=0,0,IF(K65&lt;120%,K65,120%))*H65</f>
        <v>0.22708460841149036</v>
      </c>
      <c r="P65" s="243" t="s">
        <v>73</v>
      </c>
      <c r="Q65" s="243" t="s">
        <v>73</v>
      </c>
    </row>
    <row r="66" spans="1:17" s="237" customFormat="1" ht="20.25" customHeight="1">
      <c r="A66" s="325"/>
      <c r="B66" s="320"/>
      <c r="C66" s="326"/>
      <c r="D66" s="279" t="s">
        <v>95</v>
      </c>
      <c r="E66" s="240"/>
      <c r="F66" s="48" t="s">
        <v>35</v>
      </c>
      <c r="G66" s="21"/>
      <c r="H66" s="257">
        <v>0.3</v>
      </c>
      <c r="I66" s="249">
        <v>100</v>
      </c>
      <c r="J66" s="242">
        <f>'[4]THUC HIEN'!R66</f>
        <v>100</v>
      </c>
      <c r="K66" s="13">
        <f>J66/I66</f>
        <v>1</v>
      </c>
      <c r="L66" s="15"/>
      <c r="M66" s="15"/>
      <c r="N66" s="16"/>
      <c r="O66" s="13">
        <f>IF(K66&lt;=0,0,IF(K66&lt;120%,K66,120%))*H66</f>
        <v>0.3</v>
      </c>
      <c r="P66" s="243" t="s">
        <v>92</v>
      </c>
      <c r="Q66" s="243" t="s">
        <v>92</v>
      </c>
    </row>
    <row r="67" spans="1:17" s="237" customFormat="1" ht="25.5">
      <c r="A67" s="327"/>
      <c r="B67" s="328"/>
      <c r="C67" s="329"/>
      <c r="D67" s="330" t="s">
        <v>111</v>
      </c>
      <c r="E67" s="240"/>
      <c r="F67" s="48"/>
      <c r="G67" s="21"/>
      <c r="H67" s="257"/>
      <c r="I67" s="249"/>
      <c r="J67" s="281"/>
      <c r="K67" s="13"/>
      <c r="L67" s="15"/>
      <c r="M67" s="331">
        <v>0</v>
      </c>
      <c r="N67" s="16"/>
      <c r="O67" s="13"/>
      <c r="P67" s="243"/>
      <c r="Q67" s="243"/>
    </row>
    <row r="68" spans="1:17" s="237" customFormat="1" ht="25.5">
      <c r="A68" s="327"/>
      <c r="B68" s="328"/>
      <c r="C68" s="329"/>
      <c r="D68" s="330" t="s">
        <v>112</v>
      </c>
      <c r="E68" s="240"/>
      <c r="F68" s="48"/>
      <c r="G68" s="21"/>
      <c r="H68" s="257"/>
      <c r="I68" s="249"/>
      <c r="J68" s="281"/>
      <c r="K68" s="13"/>
      <c r="L68" s="15"/>
      <c r="M68" s="331">
        <v>0</v>
      </c>
      <c r="N68" s="16"/>
      <c r="O68" s="13"/>
      <c r="P68" s="243"/>
      <c r="Q68" s="243"/>
    </row>
    <row r="69" spans="1:17" s="337" customFormat="1" ht="18" customHeight="1">
      <c r="A69" s="332" t="s">
        <v>96</v>
      </c>
      <c r="B69" s="332"/>
      <c r="C69" s="332"/>
      <c r="D69" s="332"/>
      <c r="E69" s="332"/>
      <c r="F69" s="332"/>
      <c r="G69" s="49">
        <f>G49+G14+G9</f>
        <v>1</v>
      </c>
      <c r="H69" s="49"/>
      <c r="I69" s="333"/>
      <c r="J69" s="334"/>
      <c r="K69" s="335"/>
      <c r="L69" s="50">
        <f>L49+L14+L9</f>
        <v>33.492357315633335</v>
      </c>
      <c r="M69" s="51">
        <f>M49+M14+M9+M67+M68</f>
        <v>2.2750837857573587</v>
      </c>
      <c r="N69" s="52">
        <f>N49+N14+N9</f>
        <v>0.67416968294909463</v>
      </c>
      <c r="O69" s="53"/>
      <c r="P69" s="336"/>
      <c r="Q69" s="336"/>
    </row>
    <row r="70" spans="1:17" s="237" customFormat="1">
      <c r="E70" s="338"/>
      <c r="F70" s="339"/>
      <c r="G70" s="340"/>
      <c r="H70" s="340"/>
      <c r="I70" s="339"/>
      <c r="J70" s="341"/>
      <c r="L70" s="342"/>
      <c r="M70" s="341"/>
      <c r="N70" s="342"/>
      <c r="O70" s="343"/>
    </row>
    <row r="71" spans="1:17" s="237" customFormat="1">
      <c r="E71" s="338"/>
      <c r="F71" s="339"/>
      <c r="G71" s="340"/>
      <c r="H71" s="340"/>
      <c r="I71" s="339"/>
      <c r="J71" s="341"/>
      <c r="L71" s="342"/>
      <c r="M71" s="341"/>
      <c r="N71" s="342"/>
      <c r="O71" s="343"/>
    </row>
    <row r="72" spans="1:17" s="237" customFormat="1">
      <c r="E72" s="338"/>
      <c r="F72" s="339"/>
      <c r="G72" s="340"/>
      <c r="H72" s="340"/>
      <c r="I72" s="339"/>
      <c r="J72" s="341"/>
      <c r="L72" s="342"/>
      <c r="M72" s="341"/>
      <c r="N72" s="342"/>
      <c r="O72" s="343"/>
    </row>
    <row r="73" spans="1:17" s="237" customFormat="1">
      <c r="E73" s="338"/>
      <c r="F73" s="339"/>
      <c r="G73" s="340"/>
      <c r="H73" s="340"/>
      <c r="I73" s="339"/>
      <c r="J73" s="341"/>
      <c r="L73" s="342"/>
      <c r="M73" s="341"/>
      <c r="N73" s="342"/>
      <c r="O73" s="343"/>
    </row>
    <row r="74" spans="1:17" s="237" customFormat="1">
      <c r="F74" s="339"/>
      <c r="I74" s="339"/>
      <c r="J74" s="341"/>
      <c r="L74" s="342"/>
      <c r="M74" s="341"/>
      <c r="N74" s="342"/>
    </row>
    <row r="75" spans="1:17" s="237" customFormat="1">
      <c r="F75" s="339"/>
      <c r="I75" s="339"/>
      <c r="J75" s="341"/>
      <c r="L75" s="342"/>
      <c r="M75" s="341"/>
      <c r="N75" s="342"/>
    </row>
    <row r="76" spans="1:17" s="237" customFormat="1">
      <c r="F76" s="339"/>
      <c r="I76" s="339"/>
      <c r="J76" s="341"/>
      <c r="L76" s="342"/>
      <c r="M76" s="341"/>
      <c r="N76" s="342"/>
    </row>
    <row r="77" spans="1:17" s="237" customFormat="1">
      <c r="F77" s="339"/>
      <c r="I77" s="339"/>
      <c r="J77" s="341"/>
      <c r="L77" s="342"/>
      <c r="M77" s="341"/>
      <c r="N77" s="342"/>
    </row>
    <row r="78" spans="1:17" s="237" customFormat="1">
      <c r="F78" s="339"/>
      <c r="I78" s="339"/>
      <c r="J78" s="341"/>
      <c r="L78" s="342"/>
      <c r="M78" s="341"/>
      <c r="N78" s="342"/>
    </row>
    <row r="79" spans="1:17" s="237" customFormat="1">
      <c r="F79" s="339"/>
      <c r="I79" s="339"/>
      <c r="J79" s="341"/>
      <c r="L79" s="342"/>
      <c r="M79" s="341"/>
      <c r="N79" s="342"/>
    </row>
    <row r="80" spans="1:17" s="237" customFormat="1">
      <c r="F80" s="339"/>
      <c r="I80" s="339"/>
      <c r="J80" s="341"/>
      <c r="L80" s="342"/>
      <c r="M80" s="341"/>
      <c r="N80" s="342"/>
    </row>
    <row r="81" spans="6:14" s="237" customFormat="1">
      <c r="F81" s="339"/>
      <c r="I81" s="339"/>
      <c r="J81" s="341"/>
      <c r="L81" s="342"/>
      <c r="M81" s="341"/>
      <c r="N81" s="342"/>
    </row>
    <row r="82" spans="6:14" s="237" customFormat="1">
      <c r="F82" s="339"/>
      <c r="I82" s="339"/>
      <c r="J82" s="341"/>
      <c r="L82" s="342"/>
      <c r="M82" s="341"/>
      <c r="N82" s="342"/>
    </row>
    <row r="83" spans="6:14" s="237" customFormat="1">
      <c r="F83" s="339"/>
      <c r="I83" s="339"/>
      <c r="J83" s="341"/>
      <c r="L83" s="342"/>
      <c r="M83" s="341"/>
      <c r="N83" s="342"/>
    </row>
    <row r="84" spans="6:14" s="237" customFormat="1">
      <c r="F84" s="339"/>
      <c r="I84" s="339"/>
      <c r="J84" s="341"/>
      <c r="L84" s="342"/>
      <c r="M84" s="341"/>
      <c r="N84" s="342"/>
    </row>
    <row r="85" spans="6:14" s="237" customFormat="1">
      <c r="F85" s="339"/>
      <c r="I85" s="339"/>
      <c r="J85" s="341"/>
      <c r="L85" s="342"/>
      <c r="M85" s="341"/>
      <c r="N85" s="342"/>
    </row>
    <row r="86" spans="6:14" s="237" customFormat="1">
      <c r="F86" s="339"/>
      <c r="I86" s="339"/>
      <c r="J86" s="341"/>
      <c r="L86" s="342"/>
      <c r="M86" s="341"/>
      <c r="N86" s="342"/>
    </row>
    <row r="87" spans="6:14" s="237" customFormat="1">
      <c r="F87" s="339"/>
      <c r="I87" s="339"/>
      <c r="J87" s="341"/>
      <c r="L87" s="342"/>
      <c r="M87" s="341"/>
      <c r="N87" s="342"/>
    </row>
    <row r="88" spans="6:14" s="237" customFormat="1">
      <c r="F88" s="339"/>
      <c r="I88" s="339"/>
      <c r="J88" s="341"/>
      <c r="L88" s="342"/>
      <c r="M88" s="341"/>
      <c r="N88" s="342"/>
    </row>
    <row r="89" spans="6:14" s="237" customFormat="1">
      <c r="F89" s="339"/>
      <c r="I89" s="339"/>
      <c r="J89" s="341"/>
      <c r="L89" s="342"/>
      <c r="M89" s="341"/>
      <c r="N89" s="342"/>
    </row>
    <row r="90" spans="6:14" s="237" customFormat="1">
      <c r="F90" s="339"/>
      <c r="I90" s="339"/>
      <c r="J90" s="341"/>
      <c r="L90" s="342"/>
      <c r="M90" s="341"/>
      <c r="N90" s="342"/>
    </row>
    <row r="91" spans="6:14" s="237" customFormat="1">
      <c r="F91" s="339"/>
      <c r="I91" s="339"/>
      <c r="J91" s="341"/>
      <c r="L91" s="342"/>
      <c r="M91" s="341"/>
      <c r="N91" s="342"/>
    </row>
    <row r="92" spans="6:14" s="237" customFormat="1">
      <c r="F92" s="339"/>
      <c r="I92" s="339"/>
      <c r="J92" s="341"/>
      <c r="L92" s="342"/>
      <c r="M92" s="341"/>
      <c r="N92" s="342"/>
    </row>
    <row r="93" spans="6:14" s="237" customFormat="1">
      <c r="F93" s="339"/>
      <c r="I93" s="339"/>
      <c r="J93" s="341"/>
      <c r="L93" s="342"/>
      <c r="M93" s="341"/>
      <c r="N93" s="342"/>
    </row>
    <row r="94" spans="6:14" s="237" customFormat="1">
      <c r="F94" s="339"/>
      <c r="I94" s="339"/>
      <c r="J94" s="341"/>
      <c r="L94" s="342"/>
      <c r="M94" s="341"/>
      <c r="N94" s="342"/>
    </row>
    <row r="95" spans="6:14" s="237" customFormat="1">
      <c r="F95" s="339"/>
      <c r="I95" s="339"/>
      <c r="J95" s="341"/>
      <c r="L95" s="342"/>
      <c r="M95" s="341"/>
      <c r="N95" s="342"/>
    </row>
    <row r="96" spans="6:14" s="237" customFormat="1">
      <c r="F96" s="339"/>
      <c r="I96" s="339"/>
      <c r="J96" s="341"/>
      <c r="L96" s="342"/>
      <c r="M96" s="341"/>
      <c r="N96" s="342"/>
    </row>
    <row r="97" spans="6:14" s="237" customFormat="1">
      <c r="F97" s="339"/>
      <c r="I97" s="339"/>
      <c r="J97" s="341"/>
      <c r="L97" s="342"/>
      <c r="M97" s="341"/>
      <c r="N97" s="342"/>
    </row>
    <row r="98" spans="6:14" s="237" customFormat="1">
      <c r="F98" s="339"/>
      <c r="I98" s="339"/>
      <c r="J98" s="341"/>
      <c r="L98" s="342"/>
      <c r="M98" s="341"/>
      <c r="N98" s="342"/>
    </row>
    <row r="99" spans="6:14" s="237" customFormat="1">
      <c r="F99" s="339"/>
      <c r="I99" s="339"/>
      <c r="J99" s="341"/>
      <c r="L99" s="342"/>
      <c r="M99" s="341"/>
      <c r="N99" s="342"/>
    </row>
    <row r="100" spans="6:14" s="237" customFormat="1">
      <c r="F100" s="339"/>
      <c r="I100" s="339"/>
      <c r="J100" s="341"/>
      <c r="L100" s="342"/>
      <c r="M100" s="341"/>
      <c r="N100" s="342"/>
    </row>
    <row r="101" spans="6:14" s="237" customFormat="1">
      <c r="F101" s="339"/>
      <c r="I101" s="339"/>
      <c r="J101" s="341"/>
      <c r="L101" s="342"/>
      <c r="M101" s="341"/>
      <c r="N101" s="342"/>
    </row>
    <row r="102" spans="6:14" s="237" customFormat="1">
      <c r="F102" s="339"/>
      <c r="I102" s="339"/>
      <c r="J102" s="341"/>
      <c r="L102" s="342"/>
      <c r="M102" s="341"/>
      <c r="N102" s="342"/>
    </row>
    <row r="103" spans="6:14" s="237" customFormat="1">
      <c r="F103" s="339"/>
      <c r="I103" s="339"/>
      <c r="J103" s="341"/>
      <c r="L103" s="342"/>
      <c r="M103" s="341"/>
      <c r="N103" s="342"/>
    </row>
    <row r="104" spans="6:14" s="237" customFormat="1">
      <c r="F104" s="339"/>
      <c r="I104" s="339"/>
      <c r="J104" s="341"/>
      <c r="L104" s="342"/>
      <c r="M104" s="341"/>
      <c r="N104" s="342"/>
    </row>
    <row r="105" spans="6:14" s="237" customFormat="1">
      <c r="F105" s="339"/>
      <c r="I105" s="339"/>
      <c r="J105" s="341"/>
      <c r="L105" s="342"/>
      <c r="M105" s="341"/>
      <c r="N105" s="342"/>
    </row>
    <row r="106" spans="6:14" s="237" customFormat="1">
      <c r="F106" s="339"/>
      <c r="I106" s="339"/>
      <c r="J106" s="341"/>
      <c r="L106" s="342"/>
      <c r="M106" s="341"/>
      <c r="N106" s="342"/>
    </row>
    <row r="107" spans="6:14" s="237" customFormat="1">
      <c r="F107" s="339"/>
      <c r="I107" s="339"/>
      <c r="J107" s="341"/>
      <c r="L107" s="342"/>
      <c r="M107" s="341"/>
      <c r="N107" s="342"/>
    </row>
    <row r="108" spans="6:14" s="237" customFormat="1">
      <c r="F108" s="339"/>
      <c r="I108" s="339"/>
      <c r="J108" s="341"/>
      <c r="L108" s="342"/>
      <c r="M108" s="341"/>
      <c r="N108" s="342"/>
    </row>
    <row r="109" spans="6:14" s="237" customFormat="1">
      <c r="F109" s="339"/>
      <c r="I109" s="339"/>
      <c r="J109" s="341"/>
      <c r="L109" s="342"/>
      <c r="M109" s="341"/>
      <c r="N109" s="342"/>
    </row>
    <row r="110" spans="6:14" s="237" customFormat="1">
      <c r="F110" s="339"/>
      <c r="I110" s="339"/>
      <c r="J110" s="341"/>
      <c r="L110" s="342"/>
      <c r="M110" s="341"/>
      <c r="N110" s="342"/>
    </row>
    <row r="111" spans="6:14" s="237" customFormat="1">
      <c r="F111" s="339"/>
      <c r="I111" s="339"/>
      <c r="J111" s="341"/>
      <c r="L111" s="342"/>
      <c r="M111" s="341"/>
      <c r="N111" s="342"/>
    </row>
    <row r="112" spans="6:14" s="237" customFormat="1">
      <c r="F112" s="339"/>
      <c r="I112" s="339"/>
      <c r="J112" s="341"/>
      <c r="L112" s="342"/>
      <c r="M112" s="341"/>
      <c r="N112" s="342"/>
    </row>
    <row r="113" spans="6:14" s="237" customFormat="1">
      <c r="F113" s="339"/>
      <c r="I113" s="344"/>
      <c r="J113" s="341"/>
      <c r="L113" s="342"/>
      <c r="M113" s="341"/>
      <c r="N113" s="342"/>
    </row>
    <row r="114" spans="6:14" s="237" customFormat="1">
      <c r="F114" s="339"/>
      <c r="I114" s="344"/>
      <c r="J114" s="341"/>
      <c r="L114" s="342"/>
      <c r="M114" s="341"/>
      <c r="N114" s="342"/>
    </row>
    <row r="115" spans="6:14" s="237" customFormat="1">
      <c r="F115" s="339"/>
      <c r="I115" s="344"/>
      <c r="J115" s="341"/>
      <c r="L115" s="342"/>
      <c r="M115" s="341"/>
      <c r="N115" s="342"/>
    </row>
    <row r="116" spans="6:14" s="237" customFormat="1">
      <c r="F116" s="339"/>
      <c r="I116" s="344"/>
      <c r="J116" s="341"/>
      <c r="L116" s="342"/>
      <c r="M116" s="341"/>
      <c r="N116" s="342"/>
    </row>
    <row r="117" spans="6:14" s="237" customFormat="1">
      <c r="F117" s="339"/>
      <c r="I117" s="344"/>
      <c r="J117" s="341"/>
      <c r="L117" s="342"/>
      <c r="M117" s="341"/>
      <c r="N117" s="342"/>
    </row>
    <row r="118" spans="6:14" s="237" customFormat="1">
      <c r="F118" s="339"/>
      <c r="I118" s="344"/>
      <c r="J118" s="341"/>
      <c r="L118" s="342"/>
      <c r="M118" s="341"/>
      <c r="N118" s="342"/>
    </row>
    <row r="119" spans="6:14" s="237" customFormat="1">
      <c r="F119" s="339"/>
      <c r="I119" s="344"/>
      <c r="J119" s="341"/>
      <c r="L119" s="342"/>
      <c r="M119" s="341"/>
      <c r="N119" s="342"/>
    </row>
    <row r="120" spans="6:14" s="237" customFormat="1">
      <c r="F120" s="339"/>
      <c r="I120" s="344"/>
      <c r="J120" s="341"/>
      <c r="L120" s="342"/>
      <c r="M120" s="341"/>
      <c r="N120" s="342"/>
    </row>
    <row r="121" spans="6:14" s="237" customFormat="1">
      <c r="F121" s="339"/>
      <c r="I121" s="344"/>
      <c r="J121" s="341"/>
      <c r="L121" s="342"/>
      <c r="M121" s="341"/>
      <c r="N121" s="342"/>
    </row>
    <row r="122" spans="6:14" s="237" customFormat="1">
      <c r="F122" s="339"/>
      <c r="I122" s="345"/>
      <c r="J122" s="341"/>
      <c r="L122" s="342"/>
      <c r="M122" s="341"/>
      <c r="N122" s="342"/>
    </row>
    <row r="123" spans="6:14" s="237" customFormat="1">
      <c r="F123" s="339"/>
      <c r="I123" s="345"/>
      <c r="J123" s="341"/>
      <c r="L123" s="342"/>
      <c r="M123" s="341"/>
      <c r="N123" s="342"/>
    </row>
    <row r="124" spans="6:14" s="237" customFormat="1">
      <c r="F124" s="339"/>
      <c r="I124" s="345"/>
      <c r="J124" s="341"/>
      <c r="L124" s="342"/>
      <c r="M124" s="341"/>
      <c r="N124" s="342"/>
    </row>
    <row r="125" spans="6:14" s="237" customFormat="1">
      <c r="F125" s="339"/>
      <c r="I125" s="345"/>
      <c r="J125" s="341"/>
      <c r="L125" s="342"/>
      <c r="M125" s="341"/>
      <c r="N125" s="342"/>
    </row>
    <row r="126" spans="6:14" s="237" customFormat="1">
      <c r="F126" s="339"/>
      <c r="I126" s="345"/>
      <c r="J126" s="341"/>
      <c r="L126" s="342"/>
      <c r="M126" s="341"/>
      <c r="N126" s="342"/>
    </row>
    <row r="127" spans="6:14" s="237" customFormat="1">
      <c r="F127" s="339"/>
      <c r="I127" s="345"/>
      <c r="J127" s="341"/>
      <c r="L127" s="342"/>
      <c r="M127" s="341"/>
      <c r="N127" s="342"/>
    </row>
    <row r="128" spans="6:14" s="237" customFormat="1">
      <c r="F128" s="339"/>
      <c r="I128" s="345"/>
      <c r="J128" s="341"/>
      <c r="L128" s="342"/>
      <c r="M128" s="341"/>
      <c r="N128" s="342"/>
    </row>
    <row r="129" spans="6:14" s="237" customFormat="1">
      <c r="F129" s="339"/>
      <c r="I129" s="345"/>
      <c r="J129" s="341"/>
      <c r="L129" s="342"/>
      <c r="M129" s="341"/>
      <c r="N129" s="342"/>
    </row>
    <row r="130" spans="6:14" s="237" customFormat="1">
      <c r="F130" s="339"/>
      <c r="I130" s="345"/>
      <c r="J130" s="341"/>
      <c r="L130" s="342"/>
      <c r="M130" s="341"/>
      <c r="N130" s="342"/>
    </row>
    <row r="131" spans="6:14" s="237" customFormat="1">
      <c r="F131" s="339"/>
      <c r="I131" s="345"/>
      <c r="J131" s="341"/>
      <c r="L131" s="342"/>
      <c r="M131" s="341"/>
      <c r="N131" s="342"/>
    </row>
    <row r="132" spans="6:14" s="237" customFormat="1">
      <c r="F132" s="339"/>
      <c r="I132" s="345"/>
      <c r="J132" s="341"/>
      <c r="L132" s="342"/>
      <c r="M132" s="341"/>
      <c r="N132" s="342"/>
    </row>
    <row r="133" spans="6:14" s="237" customFormat="1">
      <c r="F133" s="339"/>
      <c r="I133" s="345"/>
      <c r="J133" s="341"/>
      <c r="L133" s="342"/>
      <c r="M133" s="341"/>
      <c r="N133" s="342"/>
    </row>
    <row r="134" spans="6:14" s="237" customFormat="1">
      <c r="F134" s="339"/>
      <c r="I134" s="345"/>
      <c r="J134" s="341"/>
      <c r="L134" s="342"/>
      <c r="M134" s="341"/>
      <c r="N134" s="342"/>
    </row>
    <row r="135" spans="6:14" s="237" customFormat="1">
      <c r="F135" s="339"/>
      <c r="I135" s="345"/>
      <c r="J135" s="341"/>
      <c r="L135" s="342"/>
      <c r="M135" s="341"/>
      <c r="N135" s="342"/>
    </row>
    <row r="136" spans="6:14" s="237" customFormat="1">
      <c r="F136" s="339"/>
      <c r="I136" s="345"/>
      <c r="J136" s="341"/>
      <c r="L136" s="342"/>
      <c r="M136" s="341"/>
      <c r="N136" s="342"/>
    </row>
    <row r="137" spans="6:14" s="237" customFormat="1">
      <c r="F137" s="339"/>
      <c r="I137" s="345"/>
      <c r="J137" s="341"/>
      <c r="L137" s="342"/>
      <c r="M137" s="341"/>
      <c r="N137" s="342"/>
    </row>
    <row r="138" spans="6:14" s="237" customFormat="1">
      <c r="F138" s="339"/>
      <c r="I138" s="345"/>
      <c r="J138" s="341"/>
      <c r="L138" s="342"/>
      <c r="M138" s="341"/>
      <c r="N138" s="342"/>
    </row>
    <row r="139" spans="6:14" s="237" customFormat="1">
      <c r="F139" s="339"/>
      <c r="I139" s="345"/>
      <c r="J139" s="341"/>
      <c r="L139" s="342"/>
      <c r="M139" s="341"/>
      <c r="N139" s="342"/>
    </row>
    <row r="140" spans="6:14" s="237" customFormat="1">
      <c r="F140" s="339"/>
      <c r="I140" s="345"/>
      <c r="J140" s="341"/>
      <c r="L140" s="342"/>
      <c r="M140" s="341"/>
      <c r="N140" s="342"/>
    </row>
    <row r="141" spans="6:14" s="237" customFormat="1">
      <c r="F141" s="339"/>
      <c r="I141" s="345"/>
      <c r="J141" s="341"/>
      <c r="L141" s="342"/>
      <c r="M141" s="341"/>
      <c r="N141" s="342"/>
    </row>
    <row r="142" spans="6:14" s="237" customFormat="1">
      <c r="F142" s="339"/>
      <c r="I142" s="345"/>
      <c r="J142" s="341"/>
      <c r="L142" s="342"/>
      <c r="M142" s="341"/>
      <c r="N142" s="342"/>
    </row>
    <row r="143" spans="6:14" s="237" customFormat="1">
      <c r="F143" s="339"/>
      <c r="I143" s="345"/>
      <c r="J143" s="341"/>
      <c r="L143" s="342"/>
      <c r="M143" s="341"/>
      <c r="N143" s="342"/>
    </row>
    <row r="144" spans="6:14" s="237" customFormat="1">
      <c r="F144" s="339"/>
      <c r="I144" s="345"/>
      <c r="J144" s="341"/>
      <c r="L144" s="342"/>
      <c r="M144" s="341"/>
      <c r="N144" s="342"/>
    </row>
    <row r="145" spans="6:14" s="237" customFormat="1">
      <c r="F145" s="339"/>
      <c r="I145" s="345"/>
      <c r="J145" s="341"/>
      <c r="L145" s="342"/>
      <c r="M145" s="341"/>
      <c r="N145" s="342"/>
    </row>
    <row r="146" spans="6:14" s="237" customFormat="1">
      <c r="F146" s="339"/>
      <c r="I146" s="345"/>
      <c r="J146" s="341"/>
      <c r="L146" s="342"/>
      <c r="M146" s="341"/>
      <c r="N146" s="342"/>
    </row>
    <row r="147" spans="6:14" s="237" customFormat="1">
      <c r="F147" s="339"/>
      <c r="I147" s="345"/>
      <c r="J147" s="341"/>
      <c r="L147" s="342"/>
      <c r="M147" s="341"/>
      <c r="N147" s="342"/>
    </row>
    <row r="148" spans="6:14" s="237" customFormat="1">
      <c r="F148" s="339"/>
      <c r="I148" s="345"/>
      <c r="J148" s="341"/>
      <c r="L148" s="342"/>
      <c r="M148" s="341"/>
      <c r="N148" s="342"/>
    </row>
    <row r="149" spans="6:14" s="237" customFormat="1">
      <c r="F149" s="339"/>
      <c r="I149" s="345"/>
      <c r="J149" s="341"/>
      <c r="L149" s="342"/>
      <c r="M149" s="341"/>
      <c r="N149" s="342"/>
    </row>
    <row r="150" spans="6:14" s="237" customFormat="1">
      <c r="F150" s="339"/>
      <c r="I150" s="345"/>
      <c r="J150" s="341"/>
      <c r="L150" s="342"/>
      <c r="M150" s="341"/>
      <c r="N150" s="342"/>
    </row>
    <row r="151" spans="6:14" s="237" customFormat="1">
      <c r="F151" s="339"/>
      <c r="I151" s="345"/>
      <c r="J151" s="341"/>
      <c r="L151" s="342"/>
      <c r="M151" s="341"/>
      <c r="N151" s="342"/>
    </row>
    <row r="152" spans="6:14" s="237" customFormat="1">
      <c r="F152" s="339"/>
      <c r="I152" s="345"/>
      <c r="J152" s="341"/>
      <c r="L152" s="342"/>
      <c r="M152" s="341"/>
      <c r="N152" s="342"/>
    </row>
    <row r="153" spans="6:14" s="237" customFormat="1">
      <c r="F153" s="339"/>
      <c r="I153" s="345"/>
      <c r="J153" s="341"/>
      <c r="L153" s="342"/>
      <c r="M153" s="341"/>
      <c r="N153" s="342"/>
    </row>
    <row r="154" spans="6:14" s="237" customFormat="1">
      <c r="F154" s="339"/>
      <c r="I154" s="345"/>
      <c r="J154" s="341"/>
      <c r="L154" s="342"/>
      <c r="M154" s="341"/>
      <c r="N154" s="342"/>
    </row>
    <row r="155" spans="6:14" s="237" customFormat="1">
      <c r="F155" s="339"/>
      <c r="I155" s="345"/>
      <c r="J155" s="341"/>
      <c r="L155" s="342"/>
      <c r="M155" s="341"/>
      <c r="N155" s="342"/>
    </row>
    <row r="156" spans="6:14" s="237" customFormat="1">
      <c r="F156" s="339"/>
      <c r="I156" s="345"/>
      <c r="J156" s="341"/>
      <c r="L156" s="342"/>
      <c r="M156" s="341"/>
      <c r="N156" s="342"/>
    </row>
    <row r="157" spans="6:14" s="237" customFormat="1">
      <c r="F157" s="339"/>
      <c r="I157" s="345"/>
      <c r="J157" s="341"/>
      <c r="L157" s="342"/>
      <c r="M157" s="341"/>
      <c r="N157" s="342"/>
    </row>
    <row r="158" spans="6:14" s="237" customFormat="1">
      <c r="F158" s="339"/>
      <c r="I158" s="345"/>
      <c r="J158" s="341"/>
      <c r="L158" s="342"/>
      <c r="M158" s="341"/>
      <c r="N158" s="342"/>
    </row>
    <row r="159" spans="6:14" s="237" customFormat="1">
      <c r="F159" s="339"/>
      <c r="I159" s="345"/>
      <c r="J159" s="341"/>
      <c r="L159" s="342"/>
      <c r="M159" s="341"/>
      <c r="N159" s="342"/>
    </row>
    <row r="160" spans="6:14" s="237" customFormat="1">
      <c r="F160" s="339"/>
      <c r="I160" s="345"/>
      <c r="J160" s="341"/>
      <c r="L160" s="342"/>
      <c r="M160" s="341"/>
      <c r="N160" s="342"/>
    </row>
    <row r="161" spans="6:14" s="237" customFormat="1">
      <c r="F161" s="339"/>
      <c r="I161" s="345"/>
      <c r="J161" s="341"/>
      <c r="L161" s="342"/>
      <c r="M161" s="341"/>
      <c r="N161" s="342"/>
    </row>
    <row r="162" spans="6:14" s="237" customFormat="1">
      <c r="F162" s="339"/>
      <c r="I162" s="345"/>
      <c r="J162" s="341"/>
      <c r="L162" s="342"/>
      <c r="M162" s="341"/>
      <c r="N162" s="342"/>
    </row>
    <row r="163" spans="6:14" s="237" customFormat="1">
      <c r="F163" s="339"/>
      <c r="I163" s="345"/>
      <c r="J163" s="341"/>
      <c r="L163" s="342"/>
      <c r="M163" s="341"/>
      <c r="N163" s="342"/>
    </row>
    <row r="164" spans="6:14" s="237" customFormat="1">
      <c r="F164" s="339"/>
      <c r="I164" s="345"/>
      <c r="J164" s="341"/>
      <c r="L164" s="342"/>
      <c r="M164" s="341"/>
      <c r="N164" s="342"/>
    </row>
    <row r="165" spans="6:14" s="237" customFormat="1">
      <c r="F165" s="339"/>
      <c r="I165" s="345"/>
      <c r="J165" s="341"/>
      <c r="L165" s="342"/>
      <c r="M165" s="341"/>
      <c r="N165" s="342"/>
    </row>
    <row r="166" spans="6:14" s="237" customFormat="1">
      <c r="F166" s="339"/>
      <c r="I166" s="345"/>
      <c r="J166" s="341"/>
      <c r="L166" s="342"/>
      <c r="M166" s="341"/>
      <c r="N166" s="342"/>
    </row>
    <row r="167" spans="6:14" s="237" customFormat="1">
      <c r="F167" s="339"/>
      <c r="I167" s="345"/>
      <c r="J167" s="341"/>
      <c r="L167" s="342"/>
      <c r="M167" s="341"/>
      <c r="N167" s="342"/>
    </row>
    <row r="168" spans="6:14" s="237" customFormat="1">
      <c r="F168" s="339"/>
      <c r="I168" s="345"/>
      <c r="J168" s="341"/>
      <c r="L168" s="342"/>
      <c r="M168" s="341"/>
      <c r="N168" s="342"/>
    </row>
    <row r="169" spans="6:14" s="237" customFormat="1">
      <c r="F169" s="339"/>
      <c r="I169" s="345"/>
      <c r="J169" s="341"/>
      <c r="L169" s="342"/>
      <c r="M169" s="341"/>
      <c r="N169" s="342"/>
    </row>
    <row r="170" spans="6:14" s="237" customFormat="1">
      <c r="F170" s="339"/>
      <c r="I170" s="345"/>
      <c r="J170" s="341"/>
      <c r="L170" s="342"/>
      <c r="M170" s="341"/>
      <c r="N170" s="342"/>
    </row>
    <row r="171" spans="6:14" s="237" customFormat="1">
      <c r="F171" s="339"/>
      <c r="I171" s="345"/>
      <c r="J171" s="341"/>
      <c r="L171" s="342"/>
      <c r="M171" s="341"/>
      <c r="N171" s="342"/>
    </row>
    <row r="172" spans="6:14" s="237" customFormat="1">
      <c r="F172" s="339"/>
      <c r="I172" s="345"/>
      <c r="J172" s="341"/>
      <c r="L172" s="342"/>
      <c r="M172" s="341"/>
      <c r="N172" s="342"/>
    </row>
    <row r="173" spans="6:14" s="237" customFormat="1">
      <c r="F173" s="339"/>
      <c r="I173" s="345"/>
      <c r="J173" s="341"/>
      <c r="L173" s="342"/>
      <c r="M173" s="341"/>
      <c r="N173" s="342"/>
    </row>
    <row r="174" spans="6:14" s="237" customFormat="1">
      <c r="F174" s="339"/>
      <c r="I174" s="345"/>
      <c r="J174" s="341"/>
      <c r="L174" s="342"/>
      <c r="M174" s="341"/>
      <c r="N174" s="342"/>
    </row>
    <row r="175" spans="6:14" s="237" customFormat="1">
      <c r="F175" s="339"/>
      <c r="I175" s="345"/>
      <c r="J175" s="341"/>
      <c r="L175" s="342"/>
      <c r="M175" s="341"/>
      <c r="N175" s="342"/>
    </row>
    <row r="176" spans="6:14" s="237" customFormat="1">
      <c r="F176" s="339"/>
      <c r="I176" s="345"/>
      <c r="J176" s="341"/>
      <c r="L176" s="342"/>
      <c r="M176" s="341"/>
      <c r="N176" s="342"/>
    </row>
    <row r="177" spans="6:14" s="237" customFormat="1">
      <c r="F177" s="339"/>
      <c r="I177" s="345"/>
      <c r="J177" s="341"/>
      <c r="L177" s="342"/>
      <c r="M177" s="341"/>
      <c r="N177" s="342"/>
    </row>
    <row r="178" spans="6:14" s="237" customFormat="1">
      <c r="F178" s="339"/>
      <c r="I178" s="345"/>
      <c r="J178" s="341"/>
      <c r="L178" s="342"/>
      <c r="M178" s="341"/>
      <c r="N178" s="342"/>
    </row>
    <row r="179" spans="6:14" s="237" customFormat="1">
      <c r="F179" s="339"/>
      <c r="I179" s="345"/>
      <c r="J179" s="341"/>
      <c r="L179" s="342"/>
      <c r="M179" s="341"/>
      <c r="N179" s="342"/>
    </row>
    <row r="180" spans="6:14" s="237" customFormat="1">
      <c r="F180" s="339"/>
      <c r="I180" s="345"/>
      <c r="J180" s="341"/>
      <c r="L180" s="342"/>
      <c r="M180" s="341"/>
      <c r="N180" s="342"/>
    </row>
    <row r="181" spans="6:14" s="237" customFormat="1">
      <c r="F181" s="339"/>
      <c r="I181" s="345"/>
      <c r="J181" s="341"/>
      <c r="L181" s="342"/>
      <c r="M181" s="341"/>
      <c r="N181" s="342"/>
    </row>
    <row r="182" spans="6:14" s="237" customFormat="1">
      <c r="F182" s="339"/>
      <c r="I182" s="345"/>
      <c r="J182" s="341"/>
      <c r="L182" s="342"/>
      <c r="M182" s="341"/>
      <c r="N182" s="342"/>
    </row>
    <row r="183" spans="6:14" s="237" customFormat="1">
      <c r="F183" s="339"/>
      <c r="I183" s="345"/>
      <c r="J183" s="341"/>
      <c r="L183" s="342"/>
      <c r="M183" s="341"/>
      <c r="N183" s="342"/>
    </row>
    <row r="184" spans="6:14" s="237" customFormat="1">
      <c r="F184" s="339"/>
      <c r="I184" s="345"/>
      <c r="J184" s="341"/>
      <c r="L184" s="342"/>
      <c r="M184" s="341"/>
      <c r="N184" s="342"/>
    </row>
    <row r="185" spans="6:14" s="237" customFormat="1">
      <c r="F185" s="339"/>
      <c r="I185" s="345"/>
      <c r="J185" s="341"/>
      <c r="L185" s="342"/>
      <c r="M185" s="341"/>
      <c r="N185" s="342"/>
    </row>
    <row r="186" spans="6:14" s="237" customFormat="1">
      <c r="F186" s="339"/>
      <c r="I186" s="345"/>
      <c r="J186" s="341"/>
      <c r="L186" s="342"/>
      <c r="M186" s="341"/>
      <c r="N186" s="342"/>
    </row>
    <row r="187" spans="6:14" s="237" customFormat="1">
      <c r="F187" s="339"/>
      <c r="I187" s="345"/>
      <c r="J187" s="341"/>
      <c r="L187" s="342"/>
      <c r="M187" s="341"/>
      <c r="N187" s="342"/>
    </row>
    <row r="188" spans="6:14" s="237" customFormat="1">
      <c r="F188" s="339"/>
      <c r="I188" s="345"/>
      <c r="J188" s="341"/>
      <c r="L188" s="342"/>
      <c r="M188" s="341"/>
      <c r="N188" s="342"/>
    </row>
    <row r="189" spans="6:14" s="237" customFormat="1">
      <c r="F189" s="339"/>
      <c r="I189" s="345"/>
      <c r="J189" s="341"/>
      <c r="L189" s="342"/>
      <c r="M189" s="341"/>
      <c r="N189" s="342"/>
    </row>
    <row r="190" spans="6:14" s="237" customFormat="1">
      <c r="F190" s="339"/>
      <c r="I190" s="345"/>
      <c r="J190" s="341"/>
      <c r="L190" s="342"/>
      <c r="M190" s="341"/>
      <c r="N190" s="342"/>
    </row>
    <row r="191" spans="6:14" s="237" customFormat="1">
      <c r="F191" s="339"/>
      <c r="I191" s="345"/>
      <c r="J191" s="341"/>
      <c r="L191" s="342"/>
      <c r="M191" s="341"/>
      <c r="N191" s="342"/>
    </row>
    <row r="192" spans="6:14" s="237" customFormat="1">
      <c r="F192" s="339"/>
      <c r="I192" s="345"/>
      <c r="J192" s="341"/>
      <c r="L192" s="342"/>
      <c r="M192" s="341"/>
      <c r="N192" s="342"/>
    </row>
    <row r="193" spans="6:14" s="237" customFormat="1">
      <c r="F193" s="339"/>
      <c r="I193" s="345"/>
      <c r="J193" s="341"/>
      <c r="L193" s="342"/>
      <c r="M193" s="341"/>
      <c r="N193" s="342"/>
    </row>
    <row r="194" spans="6:14" s="237" customFormat="1">
      <c r="F194" s="339"/>
      <c r="I194" s="345"/>
      <c r="J194" s="341"/>
      <c r="L194" s="342"/>
      <c r="M194" s="341"/>
      <c r="N194" s="342"/>
    </row>
    <row r="195" spans="6:14" s="237" customFormat="1">
      <c r="F195" s="339"/>
      <c r="I195" s="345"/>
      <c r="J195" s="341"/>
      <c r="L195" s="342"/>
      <c r="M195" s="341"/>
      <c r="N195" s="342"/>
    </row>
    <row r="196" spans="6:14" s="237" customFormat="1">
      <c r="F196" s="339"/>
      <c r="I196" s="345"/>
      <c r="J196" s="341"/>
      <c r="L196" s="342"/>
      <c r="M196" s="341"/>
      <c r="N196" s="342"/>
    </row>
    <row r="197" spans="6:14" s="237" customFormat="1">
      <c r="F197" s="339"/>
      <c r="I197" s="345"/>
      <c r="J197" s="341"/>
      <c r="L197" s="342"/>
      <c r="M197" s="341"/>
      <c r="N197" s="342"/>
    </row>
    <row r="198" spans="6:14" s="237" customFormat="1">
      <c r="F198" s="339"/>
      <c r="I198" s="345"/>
      <c r="J198" s="341"/>
      <c r="L198" s="342"/>
      <c r="M198" s="341"/>
      <c r="N198" s="342"/>
    </row>
    <row r="199" spans="6:14" s="237" customFormat="1">
      <c r="F199" s="339"/>
      <c r="I199" s="345"/>
      <c r="J199" s="341"/>
      <c r="L199" s="342"/>
      <c r="M199" s="341"/>
      <c r="N199" s="342"/>
    </row>
    <row r="200" spans="6:14" s="237" customFormat="1">
      <c r="F200" s="339"/>
      <c r="I200" s="345"/>
      <c r="J200" s="341"/>
      <c r="L200" s="342"/>
      <c r="M200" s="341"/>
      <c r="N200" s="342"/>
    </row>
    <row r="201" spans="6:14" s="237" customFormat="1">
      <c r="F201" s="339"/>
      <c r="I201" s="345"/>
      <c r="J201" s="341"/>
      <c r="L201" s="342"/>
      <c r="M201" s="341"/>
      <c r="N201" s="342"/>
    </row>
    <row r="202" spans="6:14" s="237" customFormat="1">
      <c r="F202" s="339"/>
      <c r="I202" s="345"/>
      <c r="J202" s="341"/>
      <c r="L202" s="342"/>
      <c r="M202" s="341"/>
      <c r="N202" s="342"/>
    </row>
    <row r="203" spans="6:14" s="237" customFormat="1">
      <c r="F203" s="339"/>
      <c r="I203" s="345"/>
      <c r="J203" s="341"/>
      <c r="L203" s="342"/>
      <c r="M203" s="341"/>
      <c r="N203" s="342"/>
    </row>
    <row r="204" spans="6:14" s="237" customFormat="1">
      <c r="F204" s="339"/>
      <c r="I204" s="345"/>
      <c r="J204" s="341"/>
      <c r="L204" s="342"/>
      <c r="M204" s="341"/>
      <c r="N204" s="342"/>
    </row>
    <row r="205" spans="6:14" s="237" customFormat="1">
      <c r="F205" s="339"/>
      <c r="I205" s="345"/>
      <c r="J205" s="341"/>
      <c r="L205" s="342"/>
      <c r="M205" s="341"/>
      <c r="N205" s="342"/>
    </row>
    <row r="206" spans="6:14" s="237" customFormat="1">
      <c r="F206" s="339"/>
      <c r="I206" s="345"/>
      <c r="J206" s="341"/>
      <c r="L206" s="342"/>
      <c r="M206" s="341"/>
      <c r="N206" s="342"/>
    </row>
    <row r="207" spans="6:14" s="237" customFormat="1">
      <c r="F207" s="339"/>
      <c r="I207" s="345"/>
      <c r="J207" s="341"/>
      <c r="L207" s="342"/>
      <c r="M207" s="341"/>
      <c r="N207" s="342"/>
    </row>
    <row r="208" spans="6:14" s="237" customFormat="1">
      <c r="F208" s="339"/>
      <c r="I208" s="345"/>
      <c r="J208" s="341"/>
      <c r="L208" s="342"/>
      <c r="M208" s="341"/>
      <c r="N208" s="342"/>
    </row>
    <row r="209" spans="6:14" s="237" customFormat="1">
      <c r="F209" s="339"/>
      <c r="I209" s="345"/>
      <c r="J209" s="341"/>
      <c r="L209" s="342"/>
      <c r="M209" s="341"/>
      <c r="N209" s="342"/>
    </row>
    <row r="210" spans="6:14" s="237" customFormat="1">
      <c r="F210" s="339"/>
      <c r="I210" s="345"/>
      <c r="J210" s="341"/>
      <c r="L210" s="342"/>
      <c r="M210" s="341"/>
      <c r="N210" s="342"/>
    </row>
    <row r="211" spans="6:14" s="237" customFormat="1">
      <c r="F211" s="339"/>
      <c r="I211" s="345"/>
      <c r="J211" s="341"/>
      <c r="L211" s="342"/>
      <c r="M211" s="341"/>
      <c r="N211" s="342"/>
    </row>
    <row r="212" spans="6:14" s="237" customFormat="1">
      <c r="F212" s="339"/>
      <c r="I212" s="345"/>
      <c r="J212" s="341"/>
      <c r="L212" s="342"/>
      <c r="M212" s="341"/>
      <c r="N212" s="342"/>
    </row>
    <row r="213" spans="6:14" s="237" customFormat="1">
      <c r="F213" s="339"/>
      <c r="I213" s="345"/>
      <c r="J213" s="341"/>
      <c r="L213" s="342"/>
      <c r="M213" s="341"/>
      <c r="N213" s="342"/>
    </row>
    <row r="214" spans="6:14" s="237" customFormat="1">
      <c r="F214" s="339"/>
      <c r="I214" s="345"/>
      <c r="J214" s="341"/>
      <c r="L214" s="342"/>
      <c r="M214" s="341"/>
      <c r="N214" s="342"/>
    </row>
    <row r="215" spans="6:14" s="237" customFormat="1">
      <c r="F215" s="339"/>
      <c r="I215" s="345"/>
      <c r="J215" s="341"/>
      <c r="L215" s="342"/>
      <c r="M215" s="341"/>
      <c r="N215" s="342"/>
    </row>
    <row r="216" spans="6:14" s="237" customFormat="1">
      <c r="F216" s="339"/>
      <c r="I216" s="345"/>
      <c r="J216" s="341"/>
      <c r="L216" s="342"/>
      <c r="M216" s="341"/>
      <c r="N216" s="342"/>
    </row>
    <row r="217" spans="6:14" s="237" customFormat="1">
      <c r="F217" s="339"/>
      <c r="I217" s="345"/>
      <c r="J217" s="341"/>
      <c r="L217" s="342"/>
      <c r="M217" s="341"/>
      <c r="N217" s="342"/>
    </row>
    <row r="218" spans="6:14" s="237" customFormat="1">
      <c r="F218" s="339"/>
      <c r="I218" s="345"/>
      <c r="J218" s="341"/>
      <c r="L218" s="342"/>
      <c r="M218" s="341"/>
      <c r="N218" s="342"/>
    </row>
    <row r="219" spans="6:14" s="237" customFormat="1">
      <c r="F219" s="339"/>
      <c r="I219" s="345"/>
      <c r="J219" s="341"/>
      <c r="L219" s="342"/>
      <c r="M219" s="341"/>
      <c r="N219" s="342"/>
    </row>
    <row r="220" spans="6:14" s="237" customFormat="1">
      <c r="F220" s="339"/>
      <c r="I220" s="345"/>
      <c r="J220" s="341"/>
      <c r="L220" s="342"/>
      <c r="M220" s="341"/>
      <c r="N220" s="342"/>
    </row>
    <row r="221" spans="6:14" s="237" customFormat="1">
      <c r="F221" s="339"/>
      <c r="I221" s="345"/>
      <c r="J221" s="341"/>
      <c r="L221" s="342"/>
      <c r="M221" s="341"/>
      <c r="N221" s="342"/>
    </row>
    <row r="222" spans="6:14" s="237" customFormat="1">
      <c r="F222" s="339"/>
      <c r="I222" s="345"/>
      <c r="J222" s="341"/>
      <c r="L222" s="342"/>
      <c r="M222" s="341"/>
      <c r="N222" s="342"/>
    </row>
    <row r="223" spans="6:14" s="237" customFormat="1">
      <c r="F223" s="339"/>
      <c r="I223" s="345"/>
      <c r="J223" s="341"/>
      <c r="L223" s="342"/>
      <c r="M223" s="341"/>
      <c r="N223" s="342"/>
    </row>
    <row r="224" spans="6:14" s="237" customFormat="1">
      <c r="F224" s="339"/>
      <c r="I224" s="345"/>
      <c r="J224" s="341"/>
      <c r="L224" s="342"/>
      <c r="M224" s="341"/>
      <c r="N224" s="342"/>
    </row>
    <row r="225" spans="6:14" s="237" customFormat="1">
      <c r="F225" s="339"/>
      <c r="I225" s="345"/>
      <c r="J225" s="341"/>
      <c r="L225" s="342"/>
      <c r="M225" s="341"/>
      <c r="N225" s="342"/>
    </row>
    <row r="226" spans="6:14" s="237" customFormat="1">
      <c r="F226" s="339"/>
      <c r="I226" s="345"/>
      <c r="J226" s="341"/>
      <c r="L226" s="342"/>
      <c r="M226" s="341"/>
      <c r="N226" s="342"/>
    </row>
    <row r="227" spans="6:14" s="237" customFormat="1">
      <c r="F227" s="339"/>
      <c r="I227" s="345"/>
      <c r="J227" s="341"/>
      <c r="L227" s="342"/>
      <c r="M227" s="341"/>
      <c r="N227" s="342"/>
    </row>
    <row r="228" spans="6:14" s="237" customFormat="1">
      <c r="F228" s="339"/>
      <c r="I228" s="345"/>
      <c r="J228" s="341"/>
      <c r="L228" s="342"/>
      <c r="M228" s="341"/>
      <c r="N228" s="342"/>
    </row>
    <row r="229" spans="6:14" s="237" customFormat="1">
      <c r="F229" s="339"/>
      <c r="I229" s="345"/>
      <c r="J229" s="341"/>
      <c r="L229" s="342"/>
      <c r="M229" s="341"/>
      <c r="N229" s="342"/>
    </row>
    <row r="230" spans="6:14" s="237" customFormat="1">
      <c r="F230" s="339"/>
      <c r="I230" s="345"/>
      <c r="J230" s="341"/>
      <c r="L230" s="342"/>
      <c r="M230" s="341"/>
      <c r="N230" s="342"/>
    </row>
    <row r="231" spans="6:14" s="237" customFormat="1">
      <c r="F231" s="339"/>
      <c r="I231" s="345"/>
      <c r="J231" s="341"/>
      <c r="L231" s="342"/>
      <c r="M231" s="341"/>
      <c r="N231" s="342"/>
    </row>
    <row r="232" spans="6:14" s="237" customFormat="1">
      <c r="F232" s="339"/>
      <c r="I232" s="345"/>
      <c r="J232" s="341"/>
      <c r="L232" s="342"/>
      <c r="M232" s="341"/>
      <c r="N232" s="342"/>
    </row>
    <row r="233" spans="6:14">
      <c r="H233" s="346"/>
      <c r="I233" s="347"/>
      <c r="J233" s="348"/>
      <c r="M233" s="349"/>
      <c r="N233" s="349"/>
    </row>
    <row r="234" spans="6:14">
      <c r="H234" s="346"/>
      <c r="I234" s="347"/>
      <c r="J234" s="348"/>
      <c r="M234" s="349"/>
      <c r="N234" s="349"/>
    </row>
    <row r="235" spans="6:14">
      <c r="H235" s="346"/>
      <c r="I235" s="347"/>
      <c r="J235" s="348"/>
      <c r="M235" s="349"/>
      <c r="N235" s="349"/>
    </row>
    <row r="236" spans="6:14">
      <c r="H236" s="346"/>
      <c r="I236" s="347"/>
      <c r="J236" s="348"/>
      <c r="M236" s="349"/>
      <c r="N236" s="349"/>
    </row>
    <row r="237" spans="6:14">
      <c r="H237" s="346"/>
      <c r="I237" s="347"/>
      <c r="J237" s="348"/>
      <c r="M237" s="349"/>
      <c r="N237" s="349"/>
    </row>
    <row r="238" spans="6:14">
      <c r="I238" s="350"/>
      <c r="L238" s="349"/>
      <c r="M238" s="349"/>
    </row>
    <row r="239" spans="6:14">
      <c r="I239" s="350"/>
      <c r="L239" s="349"/>
      <c r="M239" s="349"/>
    </row>
    <row r="240" spans="6:14">
      <c r="I240" s="350"/>
      <c r="L240" s="349"/>
      <c r="M240" s="349"/>
    </row>
    <row r="241" spans="9:13">
      <c r="I241" s="350"/>
      <c r="L241" s="349"/>
      <c r="M241" s="349"/>
    </row>
    <row r="242" spans="9:13">
      <c r="I242" s="350"/>
      <c r="L242" s="349"/>
      <c r="M242" s="349"/>
    </row>
    <row r="243" spans="9:13">
      <c r="I243" s="350"/>
      <c r="L243" s="349"/>
      <c r="M243" s="349"/>
    </row>
    <row r="244" spans="9:13">
      <c r="I244" s="350"/>
      <c r="L244" s="349"/>
      <c r="M244" s="349"/>
    </row>
    <row r="245" spans="9:13">
      <c r="I245" s="350"/>
      <c r="L245" s="349"/>
      <c r="M245" s="349"/>
    </row>
    <row r="246" spans="9:13">
      <c r="I246" s="350"/>
      <c r="L246" s="349"/>
      <c r="M246" s="349"/>
    </row>
    <row r="247" spans="9:13">
      <c r="I247" s="350"/>
      <c r="L247" s="349"/>
      <c r="M247" s="349"/>
    </row>
    <row r="248" spans="9:13">
      <c r="I248" s="350"/>
      <c r="L248" s="349"/>
      <c r="M248" s="349"/>
    </row>
    <row r="249" spans="9:13">
      <c r="I249" s="350"/>
      <c r="L249" s="349"/>
      <c r="M249" s="349"/>
    </row>
    <row r="250" spans="9:13">
      <c r="I250" s="350"/>
      <c r="L250" s="349"/>
      <c r="M250" s="349"/>
    </row>
    <row r="251" spans="9:13">
      <c r="I251" s="350"/>
      <c r="L251" s="349"/>
      <c r="M251" s="349"/>
    </row>
    <row r="252" spans="9:13">
      <c r="I252" s="350"/>
      <c r="L252" s="349"/>
      <c r="M252" s="349"/>
    </row>
    <row r="253" spans="9:13">
      <c r="I253" s="350"/>
      <c r="L253" s="349"/>
      <c r="M253" s="349"/>
    </row>
    <row r="254" spans="9:13">
      <c r="I254" s="350"/>
      <c r="L254" s="349"/>
      <c r="M254" s="349"/>
    </row>
    <row r="295" spans="5:13">
      <c r="E295" s="352"/>
      <c r="I295" s="350"/>
      <c r="L295" s="349"/>
      <c r="M295" s="349"/>
    </row>
    <row r="296" spans="5:13">
      <c r="E296" s="352"/>
      <c r="I296" s="350"/>
      <c r="L296" s="349"/>
      <c r="M296" s="349"/>
    </row>
    <row r="297" spans="5:13">
      <c r="E297" s="352"/>
      <c r="I297" s="350"/>
      <c r="L297" s="349"/>
      <c r="M297" s="349"/>
    </row>
    <row r="298" spans="5:13">
      <c r="I298" s="350"/>
      <c r="L298" s="349"/>
      <c r="M298" s="349"/>
    </row>
    <row r="299" spans="5:13">
      <c r="I299" s="350"/>
      <c r="L299" s="349"/>
      <c r="M299" s="349"/>
    </row>
    <row r="300" spans="5:13">
      <c r="I300" s="350"/>
      <c r="L300" s="349"/>
      <c r="M300" s="349"/>
    </row>
    <row r="301" spans="5:13">
      <c r="I301" s="350"/>
      <c r="L301" s="349"/>
      <c r="M301" s="349"/>
    </row>
    <row r="302" spans="5:13">
      <c r="I302" s="350"/>
      <c r="L302" s="349"/>
      <c r="M302" s="349"/>
    </row>
    <row r="303" spans="5:13">
      <c r="I303" s="350"/>
      <c r="L303" s="349"/>
      <c r="M303" s="349"/>
    </row>
    <row r="304" spans="5:13">
      <c r="I304" s="350"/>
      <c r="L304" s="349"/>
      <c r="M304" s="349"/>
    </row>
    <row r="305" spans="9:13">
      <c r="I305" s="350"/>
      <c r="L305" s="349"/>
      <c r="M305" s="349"/>
    </row>
    <row r="306" spans="9:13">
      <c r="I306" s="350"/>
      <c r="L306" s="349"/>
      <c r="M306" s="349"/>
    </row>
    <row r="307" spans="9:13">
      <c r="I307" s="350"/>
      <c r="L307" s="349"/>
      <c r="M307" s="349"/>
    </row>
    <row r="308" spans="9:13">
      <c r="I308" s="350"/>
      <c r="L308" s="349"/>
      <c r="M308" s="349"/>
    </row>
    <row r="309" spans="9:13">
      <c r="I309" s="350"/>
      <c r="L309" s="349"/>
      <c r="M309" s="349"/>
    </row>
    <row r="310" spans="9:13">
      <c r="I310" s="350"/>
      <c r="L310" s="349"/>
      <c r="M310" s="349"/>
    </row>
    <row r="311" spans="9:13">
      <c r="I311" s="350"/>
      <c r="L311" s="349"/>
      <c r="M311" s="349"/>
    </row>
    <row r="312" spans="9:13">
      <c r="I312" s="350"/>
      <c r="L312" s="349"/>
      <c r="M312" s="349"/>
    </row>
    <row r="313" spans="9:13">
      <c r="I313" s="350"/>
      <c r="L313" s="349"/>
      <c r="M313" s="349"/>
    </row>
    <row r="314" spans="9:13">
      <c r="I314" s="350"/>
      <c r="L314" s="349"/>
      <c r="M314" s="349"/>
    </row>
    <row r="315" spans="9:13">
      <c r="I315" s="350"/>
      <c r="L315" s="349"/>
      <c r="M315" s="349"/>
    </row>
    <row r="316" spans="9:13">
      <c r="I316" s="350"/>
      <c r="L316" s="349"/>
      <c r="M316" s="349"/>
    </row>
    <row r="317" spans="9:13">
      <c r="I317" s="350"/>
      <c r="L317" s="349"/>
      <c r="M317" s="349"/>
    </row>
    <row r="318" spans="9:13">
      <c r="I318" s="350"/>
      <c r="L318" s="349"/>
      <c r="M318" s="349"/>
    </row>
    <row r="319" spans="9:13">
      <c r="I319" s="350"/>
      <c r="L319" s="349"/>
      <c r="M319" s="349"/>
    </row>
    <row r="320" spans="9:13">
      <c r="I320" s="350"/>
      <c r="L320" s="349"/>
      <c r="M320" s="349"/>
    </row>
    <row r="321" spans="9:13">
      <c r="I321" s="350"/>
      <c r="L321" s="349"/>
      <c r="M321" s="349"/>
    </row>
    <row r="322" spans="9:13">
      <c r="I322" s="350"/>
      <c r="L322" s="349"/>
      <c r="M322" s="349"/>
    </row>
    <row r="323" spans="9:13">
      <c r="I323" s="350"/>
      <c r="L323" s="349"/>
      <c r="M323" s="349"/>
    </row>
    <row r="324" spans="9:13">
      <c r="I324" s="350"/>
      <c r="L324" s="349"/>
      <c r="M324" s="349"/>
    </row>
    <row r="325" spans="9:13">
      <c r="I325" s="350"/>
      <c r="L325" s="349"/>
      <c r="M325" s="349"/>
    </row>
    <row r="326" spans="9:13">
      <c r="I326" s="350"/>
      <c r="L326" s="349"/>
      <c r="M326" s="349"/>
    </row>
    <row r="327" spans="9:13">
      <c r="I327" s="350"/>
      <c r="L327" s="349"/>
      <c r="M327" s="349"/>
    </row>
    <row r="328" spans="9:13">
      <c r="I328" s="350"/>
      <c r="L328" s="349"/>
      <c r="M328" s="349"/>
    </row>
    <row r="329" spans="9:13">
      <c r="I329" s="350"/>
      <c r="L329" s="349"/>
      <c r="M329" s="349"/>
    </row>
    <row r="330" spans="9:13">
      <c r="I330" s="350"/>
      <c r="L330" s="349"/>
      <c r="M330" s="349"/>
    </row>
    <row r="331" spans="9:13">
      <c r="I331" s="350"/>
      <c r="L331" s="349"/>
      <c r="M331" s="349"/>
    </row>
    <row r="332" spans="9:13">
      <c r="I332" s="350"/>
      <c r="L332" s="349"/>
      <c r="M332" s="349"/>
    </row>
    <row r="333" spans="9:13">
      <c r="I333" s="350"/>
      <c r="L333" s="349"/>
      <c r="M333" s="349"/>
    </row>
    <row r="334" spans="9:13">
      <c r="I334" s="350"/>
      <c r="L334" s="349"/>
      <c r="M334" s="349"/>
    </row>
    <row r="335" spans="9:13">
      <c r="I335" s="350"/>
      <c r="L335" s="349"/>
      <c r="M335" s="349"/>
    </row>
    <row r="336" spans="9:13">
      <c r="I336" s="350"/>
      <c r="L336" s="349"/>
      <c r="M336" s="349"/>
    </row>
    <row r="337" spans="9:13">
      <c r="I337" s="350"/>
      <c r="L337" s="349"/>
      <c r="M337" s="349"/>
    </row>
    <row r="338" spans="9:13">
      <c r="I338" s="350"/>
      <c r="L338" s="349"/>
      <c r="M338" s="349"/>
    </row>
    <row r="339" spans="9:13">
      <c r="I339" s="350"/>
      <c r="L339" s="349"/>
      <c r="M339" s="349"/>
    </row>
    <row r="340" spans="9:13">
      <c r="I340" s="350"/>
      <c r="L340" s="349"/>
      <c r="M340" s="349"/>
    </row>
    <row r="341" spans="9:13">
      <c r="I341" s="350"/>
      <c r="L341" s="349"/>
      <c r="M341" s="349"/>
    </row>
    <row r="342" spans="9:13">
      <c r="I342" s="350"/>
      <c r="L342" s="349"/>
      <c r="M342" s="349"/>
    </row>
    <row r="343" spans="9:13">
      <c r="I343" s="350"/>
      <c r="L343" s="349"/>
      <c r="M343" s="349"/>
    </row>
    <row r="344" spans="9:13">
      <c r="I344" s="350"/>
      <c r="L344" s="349"/>
      <c r="M344" s="349"/>
    </row>
    <row r="345" spans="9:13">
      <c r="I345" s="350"/>
      <c r="L345" s="349"/>
      <c r="M345" s="349"/>
    </row>
    <row r="346" spans="9:13">
      <c r="I346" s="350"/>
      <c r="L346" s="349"/>
      <c r="M346" s="349"/>
    </row>
    <row r="347" spans="9:13">
      <c r="I347" s="350"/>
      <c r="L347" s="349"/>
      <c r="M347" s="349"/>
    </row>
    <row r="348" spans="9:13">
      <c r="I348" s="350"/>
      <c r="L348" s="349"/>
      <c r="M348" s="349"/>
    </row>
    <row r="349" spans="9:13">
      <c r="I349" s="350"/>
      <c r="L349" s="349"/>
      <c r="M349" s="349"/>
    </row>
    <row r="350" spans="9:13">
      <c r="I350" s="350"/>
      <c r="L350" s="349"/>
      <c r="M350" s="349"/>
    </row>
    <row r="351" spans="9:13">
      <c r="I351" s="350"/>
      <c r="L351" s="349"/>
      <c r="M351" s="349"/>
    </row>
    <row r="352" spans="9:13">
      <c r="I352" s="350"/>
      <c r="L352" s="349"/>
      <c r="M352" s="349"/>
    </row>
    <row r="353" spans="9:13">
      <c r="I353" s="350"/>
      <c r="L353" s="349"/>
      <c r="M353" s="349"/>
    </row>
    <row r="354" spans="9:13">
      <c r="I354" s="350"/>
      <c r="L354" s="349"/>
      <c r="M354" s="349"/>
    </row>
    <row r="355" spans="9:13">
      <c r="I355" s="350"/>
      <c r="L355" s="349"/>
      <c r="M355" s="349"/>
    </row>
    <row r="356" spans="9:13">
      <c r="I356" s="350"/>
      <c r="L356" s="349"/>
      <c r="M356" s="349"/>
    </row>
    <row r="357" spans="9:13">
      <c r="I357" s="350"/>
      <c r="L357" s="349"/>
      <c r="M357" s="349"/>
    </row>
    <row r="358" spans="9:13">
      <c r="I358" s="350"/>
      <c r="L358" s="349"/>
      <c r="M358" s="349"/>
    </row>
    <row r="359" spans="9:13">
      <c r="I359" s="350"/>
      <c r="L359" s="349"/>
      <c r="M359" s="349"/>
    </row>
    <row r="360" spans="9:13">
      <c r="I360" s="350"/>
      <c r="L360" s="349"/>
      <c r="M360" s="349"/>
    </row>
    <row r="361" spans="9:13">
      <c r="I361" s="350"/>
      <c r="L361" s="349"/>
      <c r="M361" s="349"/>
    </row>
    <row r="362" spans="9:13">
      <c r="I362" s="350"/>
      <c r="L362" s="349"/>
      <c r="M362" s="349"/>
    </row>
    <row r="363" spans="9:13">
      <c r="I363" s="350"/>
      <c r="L363" s="349"/>
      <c r="M363" s="349"/>
    </row>
    <row r="364" spans="9:13">
      <c r="I364" s="350"/>
      <c r="L364" s="349"/>
      <c r="M364" s="349"/>
    </row>
    <row r="365" spans="9:13">
      <c r="I365" s="350"/>
      <c r="L365" s="349"/>
      <c r="M365" s="349"/>
    </row>
    <row r="366" spans="9:13">
      <c r="I366" s="350"/>
      <c r="L366" s="349"/>
      <c r="M366" s="349"/>
    </row>
    <row r="367" spans="9:13">
      <c r="I367" s="350"/>
      <c r="L367" s="349"/>
      <c r="M367" s="349"/>
    </row>
    <row r="368" spans="9:13">
      <c r="I368" s="350"/>
      <c r="L368" s="349"/>
      <c r="M368" s="349"/>
    </row>
    <row r="369" spans="9:13">
      <c r="I369" s="350"/>
      <c r="L369" s="349"/>
      <c r="M369" s="349"/>
    </row>
    <row r="370" spans="9:13">
      <c r="I370" s="350"/>
      <c r="L370" s="349"/>
      <c r="M370" s="349"/>
    </row>
    <row r="371" spans="9:13">
      <c r="I371" s="350"/>
      <c r="L371" s="349"/>
      <c r="M371" s="349"/>
    </row>
    <row r="372" spans="9:13">
      <c r="I372" s="350"/>
      <c r="L372" s="349"/>
      <c r="M372" s="349"/>
    </row>
    <row r="373" spans="9:13">
      <c r="I373" s="350"/>
      <c r="L373" s="349"/>
      <c r="M373" s="349"/>
    </row>
    <row r="374" spans="9:13">
      <c r="I374" s="350"/>
      <c r="L374" s="349"/>
      <c r="M374" s="349"/>
    </row>
    <row r="375" spans="9:13">
      <c r="I375" s="350"/>
      <c r="L375" s="349"/>
      <c r="M375" s="349"/>
    </row>
    <row r="376" spans="9:13">
      <c r="I376" s="350"/>
      <c r="L376" s="349"/>
      <c r="M376" s="349"/>
    </row>
    <row r="377" spans="9:13">
      <c r="I377" s="350"/>
      <c r="L377" s="349"/>
      <c r="M377" s="349"/>
    </row>
    <row r="378" spans="9:13">
      <c r="I378" s="350"/>
      <c r="L378" s="349"/>
      <c r="M378" s="349"/>
    </row>
    <row r="379" spans="9:13">
      <c r="I379" s="350"/>
      <c r="L379" s="349"/>
      <c r="M379" s="349"/>
    </row>
    <row r="380" spans="9:13">
      <c r="I380" s="350"/>
      <c r="L380" s="349"/>
      <c r="M380" s="349"/>
    </row>
    <row r="381" spans="9:13">
      <c r="I381" s="350"/>
      <c r="L381" s="349"/>
      <c r="M381" s="349"/>
    </row>
    <row r="382" spans="9:13">
      <c r="I382" s="350"/>
      <c r="L382" s="349"/>
      <c r="M382" s="349"/>
    </row>
    <row r="383" spans="9:13">
      <c r="I383" s="350"/>
      <c r="L383" s="349"/>
      <c r="M383" s="349"/>
    </row>
    <row r="384" spans="9:13">
      <c r="I384" s="350"/>
      <c r="L384" s="349"/>
      <c r="M384" s="349"/>
    </row>
    <row r="385" spans="9:13">
      <c r="I385" s="350"/>
      <c r="L385" s="349"/>
      <c r="M385" s="349"/>
    </row>
    <row r="386" spans="9:13">
      <c r="I386" s="350"/>
      <c r="L386" s="349"/>
      <c r="M386" s="349"/>
    </row>
    <row r="387" spans="9:13">
      <c r="I387" s="350"/>
      <c r="L387" s="349"/>
      <c r="M387" s="349"/>
    </row>
    <row r="388" spans="9:13">
      <c r="I388" s="350"/>
      <c r="L388" s="349"/>
      <c r="M388" s="349"/>
    </row>
    <row r="389" spans="9:13">
      <c r="I389" s="350"/>
      <c r="L389" s="349"/>
      <c r="M389" s="349"/>
    </row>
    <row r="390" spans="9:13">
      <c r="I390" s="350"/>
      <c r="L390" s="349"/>
      <c r="M390" s="349"/>
    </row>
    <row r="391" spans="9:13">
      <c r="I391" s="350"/>
      <c r="L391" s="349"/>
      <c r="M391" s="349"/>
    </row>
    <row r="392" spans="9:13">
      <c r="I392" s="350"/>
      <c r="L392" s="349"/>
      <c r="M392" s="349"/>
    </row>
    <row r="393" spans="9:13">
      <c r="I393" s="350"/>
      <c r="L393" s="349"/>
      <c r="M393" s="349"/>
    </row>
    <row r="394" spans="9:13">
      <c r="I394" s="350"/>
      <c r="L394" s="349"/>
      <c r="M394" s="349"/>
    </row>
    <row r="395" spans="9:13">
      <c r="I395" s="350"/>
      <c r="L395" s="349"/>
      <c r="M395" s="349"/>
    </row>
    <row r="396" spans="9:13">
      <c r="I396" s="350"/>
      <c r="L396" s="349"/>
      <c r="M396" s="349"/>
    </row>
    <row r="397" spans="9:13">
      <c r="I397" s="350"/>
      <c r="L397" s="349"/>
      <c r="M397" s="349"/>
    </row>
    <row r="398" spans="9:13">
      <c r="I398" s="350"/>
      <c r="L398" s="349"/>
      <c r="M398" s="349"/>
    </row>
    <row r="399" spans="9:13">
      <c r="I399" s="350"/>
      <c r="L399" s="349"/>
      <c r="M399" s="349"/>
    </row>
    <row r="400" spans="9:13">
      <c r="I400" s="350"/>
      <c r="L400" s="349"/>
      <c r="M400" s="349"/>
    </row>
    <row r="401" spans="9:13">
      <c r="I401" s="350"/>
      <c r="L401" s="349"/>
      <c r="M401" s="349"/>
    </row>
    <row r="402" spans="9:13">
      <c r="I402" s="350"/>
      <c r="L402" s="349"/>
      <c r="M402" s="349"/>
    </row>
    <row r="403" spans="9:13">
      <c r="I403" s="350"/>
      <c r="L403" s="349"/>
      <c r="M403" s="349"/>
    </row>
    <row r="404" spans="9:13">
      <c r="I404" s="350"/>
    </row>
  </sheetData>
  <mergeCells count="27">
    <mergeCell ref="A69:F69"/>
    <mergeCell ref="A49:F49"/>
    <mergeCell ref="A50:A66"/>
    <mergeCell ref="B52:B60"/>
    <mergeCell ref="C52:C60"/>
    <mergeCell ref="B61:B62"/>
    <mergeCell ref="B63:B66"/>
    <mergeCell ref="C64:C66"/>
    <mergeCell ref="A20:A21"/>
    <mergeCell ref="B20:B21"/>
    <mergeCell ref="A23:A48"/>
    <mergeCell ref="B23:B48"/>
    <mergeCell ref="C25:C35"/>
    <mergeCell ref="C37:C48"/>
    <mergeCell ref="A9:F9"/>
    <mergeCell ref="A10:A13"/>
    <mergeCell ref="B10:B13"/>
    <mergeCell ref="A14:F14"/>
    <mergeCell ref="A15:A18"/>
    <mergeCell ref="B15:B18"/>
    <mergeCell ref="C17:C18"/>
    <mergeCell ref="A1:C1"/>
    <mergeCell ref="E1:P1"/>
    <mergeCell ref="A2:C2"/>
    <mergeCell ref="A4:M4"/>
    <mergeCell ref="A5:M5"/>
    <mergeCell ref="A6:M6"/>
  </mergeCells>
  <conditionalFormatting sqref="I50:I54 H36:H50">
    <cfRule type="cellIs" dxfId="39" priority="40" stopIfTrue="1" operator="equal">
      <formula>0</formula>
    </cfRule>
  </conditionalFormatting>
  <conditionalFormatting sqref="H36:H45">
    <cfRule type="cellIs" dxfId="38" priority="39" stopIfTrue="1" operator="equal">
      <formula>0</formula>
    </cfRule>
  </conditionalFormatting>
  <conditionalFormatting sqref="H36:H44">
    <cfRule type="cellIs" dxfId="37" priority="38" stopIfTrue="1" operator="equal">
      <formula>0</formula>
    </cfRule>
  </conditionalFormatting>
  <conditionalFormatting sqref="H36:H46 I50">
    <cfRule type="cellIs" dxfId="36" priority="37" stopIfTrue="1" operator="equal">
      <formula>0</formula>
    </cfRule>
  </conditionalFormatting>
  <conditionalFormatting sqref="H36:H46 I50">
    <cfRule type="cellIs" dxfId="35" priority="36" stopIfTrue="1" operator="equal">
      <formula>0</formula>
    </cfRule>
  </conditionalFormatting>
  <conditionalFormatting sqref="I50">
    <cfRule type="cellIs" dxfId="34" priority="35" stopIfTrue="1" operator="equal">
      <formula>0</formula>
    </cfRule>
  </conditionalFormatting>
  <conditionalFormatting sqref="I50">
    <cfRule type="cellIs" dxfId="33" priority="34" stopIfTrue="1" operator="equal">
      <formula>0</formula>
    </cfRule>
  </conditionalFormatting>
  <conditionalFormatting sqref="H36:H46 I50">
    <cfRule type="cellIs" dxfId="32" priority="33" stopIfTrue="1" operator="equal">
      <formula>0</formula>
    </cfRule>
  </conditionalFormatting>
  <conditionalFormatting sqref="I50">
    <cfRule type="cellIs" dxfId="31" priority="32" stopIfTrue="1" operator="equal">
      <formula>0</formula>
    </cfRule>
  </conditionalFormatting>
  <conditionalFormatting sqref="I50">
    <cfRule type="cellIs" dxfId="30" priority="31" stopIfTrue="1" operator="equal">
      <formula>0</formula>
    </cfRule>
  </conditionalFormatting>
  <conditionalFormatting sqref="H37:H47 I51">
    <cfRule type="cellIs" dxfId="29" priority="30" stopIfTrue="1" operator="equal">
      <formula>0</formula>
    </cfRule>
  </conditionalFormatting>
  <conditionalFormatting sqref="I51">
    <cfRule type="cellIs" dxfId="28" priority="29" stopIfTrue="1" operator="equal">
      <formula>0</formula>
    </cfRule>
  </conditionalFormatting>
  <conditionalFormatting sqref="I51">
    <cfRule type="cellIs" dxfId="27" priority="28" stopIfTrue="1" operator="equal">
      <formula>0</formula>
    </cfRule>
  </conditionalFormatting>
  <conditionalFormatting sqref="H38:H49 I50 I18 I53">
    <cfRule type="cellIs" dxfId="26" priority="27" stopIfTrue="1" operator="equal">
      <formula>0</formula>
    </cfRule>
  </conditionalFormatting>
  <conditionalFormatting sqref="I18 I53">
    <cfRule type="cellIs" dxfId="25" priority="26" stopIfTrue="1" operator="equal">
      <formula>0</formula>
    </cfRule>
  </conditionalFormatting>
  <conditionalFormatting sqref="I53 I18">
    <cfRule type="cellIs" dxfId="24" priority="25" stopIfTrue="1" operator="equal">
      <formula>0</formula>
    </cfRule>
  </conditionalFormatting>
  <conditionalFormatting sqref="I18">
    <cfRule type="cellIs" dxfId="23" priority="24" stopIfTrue="1" operator="equal">
      <formula>0</formula>
    </cfRule>
  </conditionalFormatting>
  <conditionalFormatting sqref="H38:H48">
    <cfRule type="cellIs" dxfId="22" priority="23" stopIfTrue="1" operator="equal">
      <formula>0</formula>
    </cfRule>
  </conditionalFormatting>
  <conditionalFormatting sqref="I53 I18">
    <cfRule type="cellIs" dxfId="21" priority="22" stopIfTrue="1" operator="equal">
      <formula>0</formula>
    </cfRule>
  </conditionalFormatting>
  <conditionalFormatting sqref="I53">
    <cfRule type="cellIs" dxfId="20" priority="21" stopIfTrue="1" operator="equal">
      <formula>0</formula>
    </cfRule>
  </conditionalFormatting>
  <conditionalFormatting sqref="I50 H38:H49 I18 I53">
    <cfRule type="cellIs" dxfId="19" priority="20" stopIfTrue="1" operator="equal">
      <formula>0</formula>
    </cfRule>
  </conditionalFormatting>
  <conditionalFormatting sqref="I53">
    <cfRule type="cellIs" dxfId="18" priority="19" stopIfTrue="1" operator="equal">
      <formula>0</formula>
    </cfRule>
  </conditionalFormatting>
  <conditionalFormatting sqref="I51 H39:H50 I19 I54">
    <cfRule type="cellIs" dxfId="17" priority="18" stopIfTrue="1" operator="equal">
      <formula>0</formula>
    </cfRule>
  </conditionalFormatting>
  <conditionalFormatting sqref="I19 I54">
    <cfRule type="cellIs" dxfId="16" priority="17" stopIfTrue="1" operator="equal">
      <formula>0</formula>
    </cfRule>
  </conditionalFormatting>
  <conditionalFormatting sqref="I19 I54">
    <cfRule type="cellIs" dxfId="15" priority="16" stopIfTrue="1" operator="equal">
      <formula>0</formula>
    </cfRule>
  </conditionalFormatting>
  <conditionalFormatting sqref="I54">
    <cfRule type="cellIs" dxfId="14" priority="15" stopIfTrue="1" operator="equal">
      <formula>0</formula>
    </cfRule>
  </conditionalFormatting>
  <conditionalFormatting sqref="I50 H38:H49 I53">
    <cfRule type="cellIs" dxfId="13" priority="14" stopIfTrue="1" operator="equal">
      <formula>0</formula>
    </cfRule>
  </conditionalFormatting>
  <conditionalFormatting sqref="I53">
    <cfRule type="cellIs" dxfId="12" priority="13" stopIfTrue="1" operator="equal">
      <formula>0</formula>
    </cfRule>
  </conditionalFormatting>
  <conditionalFormatting sqref="I53">
    <cfRule type="cellIs" dxfId="11" priority="12" stopIfTrue="1" operator="equal">
      <formula>0</formula>
    </cfRule>
  </conditionalFormatting>
  <conditionalFormatting sqref="H38:H48">
    <cfRule type="cellIs" dxfId="10" priority="11" stopIfTrue="1" operator="equal">
      <formula>0</formula>
    </cfRule>
  </conditionalFormatting>
  <conditionalFormatting sqref="I53">
    <cfRule type="cellIs" dxfId="9" priority="10" stopIfTrue="1" operator="equal">
      <formula>0</formula>
    </cfRule>
  </conditionalFormatting>
  <conditionalFormatting sqref="I53">
    <cfRule type="cellIs" dxfId="8" priority="9" stopIfTrue="1" operator="equal">
      <formula>0</formula>
    </cfRule>
  </conditionalFormatting>
  <conditionalFormatting sqref="I50 H38:H49 I53">
    <cfRule type="cellIs" dxfId="7" priority="8" stopIfTrue="1" operator="equal">
      <formula>0</formula>
    </cfRule>
  </conditionalFormatting>
  <conditionalFormatting sqref="I53">
    <cfRule type="cellIs" dxfId="6" priority="7" stopIfTrue="1" operator="equal">
      <formula>0</formula>
    </cfRule>
  </conditionalFormatting>
  <conditionalFormatting sqref="I53">
    <cfRule type="cellIs" dxfId="5" priority="6" stopIfTrue="1" operator="equal">
      <formula>0</formula>
    </cfRule>
  </conditionalFormatting>
  <conditionalFormatting sqref="H38:H48">
    <cfRule type="cellIs" dxfId="4" priority="5" stopIfTrue="1" operator="equal">
      <formula>0</formula>
    </cfRule>
  </conditionalFormatting>
  <conditionalFormatting sqref="I53">
    <cfRule type="cellIs" dxfId="3" priority="4" stopIfTrue="1" operator="equal">
      <formula>0</formula>
    </cfRule>
  </conditionalFormatting>
  <conditionalFormatting sqref="I53">
    <cfRule type="cellIs" dxfId="2" priority="3" stopIfTrue="1" operator="equal">
      <formula>0</formula>
    </cfRule>
  </conditionalFormatting>
  <conditionalFormatting sqref="I53">
    <cfRule type="cellIs" dxfId="1" priority="2" stopIfTrue="1" operator="equal">
      <formula>0</formula>
    </cfRule>
  </conditionalFormatting>
  <conditionalFormatting sqref="I53">
    <cfRule type="cellIs" dxfId="0" priority="1" stopIfTrue="1" operator="equal">
      <formula>0</formula>
    </cfRule>
  </conditionalFormatting>
  <pageMargins left="0.28999999999999998" right="0.3" top="1" bottom="1" header="0.5" footer="0.5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04"/>
  <sheetViews>
    <sheetView workbookViewId="0">
      <selection activeCell="T18" sqref="T18"/>
    </sheetView>
  </sheetViews>
  <sheetFormatPr defaultColWidth="9.140625" defaultRowHeight="15" outlineLevelCol="1"/>
  <cols>
    <col min="1" max="1" width="4.42578125" style="158" bestFit="1" customWidth="1"/>
    <col min="2" max="2" width="14.28515625" style="158" customWidth="1"/>
    <col min="3" max="3" width="11.5703125" style="158" customWidth="1"/>
    <col min="4" max="4" width="39.140625" style="163" customWidth="1"/>
    <col min="5" max="5" width="4.85546875" style="158" bestFit="1" customWidth="1"/>
    <col min="6" max="6" width="5.7109375" style="158" bestFit="1" customWidth="1"/>
    <col min="7" max="7" width="6.140625" style="158" bestFit="1" customWidth="1"/>
    <col min="8" max="8" width="6.28515625" style="159" bestFit="1" customWidth="1"/>
    <col min="9" max="9" width="6.42578125" style="158" bestFit="1" customWidth="1"/>
    <col min="10" max="10" width="5" style="158" bestFit="1" customWidth="1"/>
    <col min="11" max="11" width="5.28515625" style="158" bestFit="1" customWidth="1"/>
    <col min="12" max="12" width="5.5703125" style="158" bestFit="1" customWidth="1"/>
    <col min="13" max="13" width="7.5703125" style="158" bestFit="1" customWidth="1"/>
    <col min="14" max="14" width="7.28515625" style="158" bestFit="1" customWidth="1"/>
    <col min="15" max="15" width="11.140625" style="158" hidden="1" customWidth="1" outlineLevel="1"/>
    <col min="16" max="16" width="12.5703125" style="158" hidden="1" customWidth="1" outlineLevel="1"/>
    <col min="17" max="17" width="13" style="158" hidden="1" customWidth="1" outlineLevel="1"/>
    <col min="18" max="18" width="9.140625" style="158" collapsed="1"/>
    <col min="19" max="16384" width="9.140625" style="158"/>
  </cols>
  <sheetData>
    <row r="1" spans="1:17" s="55" customFormat="1" ht="36.75" customHeight="1">
      <c r="A1" s="193" t="s">
        <v>0</v>
      </c>
      <c r="B1" s="193"/>
      <c r="C1" s="193"/>
      <c r="D1" s="54"/>
      <c r="E1" s="193" t="s">
        <v>1</v>
      </c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s="55" customFormat="1" ht="24.75" customHeight="1">
      <c r="A2" s="194" t="s">
        <v>2</v>
      </c>
      <c r="B2" s="194"/>
      <c r="C2" s="194"/>
      <c r="D2" s="56"/>
      <c r="E2" s="57"/>
      <c r="F2" s="58"/>
      <c r="G2" s="59"/>
      <c r="H2" s="60"/>
      <c r="I2" s="1"/>
      <c r="J2" s="2"/>
      <c r="K2" s="2"/>
      <c r="L2" s="2"/>
      <c r="M2" s="2"/>
    </row>
    <row r="3" spans="1:17" s="64" customFormat="1" ht="12.75">
      <c r="A3" s="55"/>
      <c r="B3" s="61"/>
      <c r="C3" s="58"/>
      <c r="D3" s="62"/>
      <c r="E3" s="63"/>
      <c r="F3" s="58"/>
      <c r="G3" s="59"/>
      <c r="H3" s="60"/>
      <c r="I3" s="1"/>
      <c r="J3" s="2"/>
      <c r="K3" s="2"/>
      <c r="L3" s="2"/>
      <c r="M3" s="2"/>
    </row>
    <row r="4" spans="1:17" s="65" customFormat="1" ht="15.75">
      <c r="A4" s="195" t="str">
        <f>'[3]RACH GIA'!A4:M4</f>
        <v>GIAO CHỈ TIÊU BSC/KPI  THÁNG 7/2024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7" s="65" customFormat="1" ht="15.75">
      <c r="A5" s="195" t="s">
        <v>3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7" s="65" customFormat="1" ht="15.75">
      <c r="A6" s="196" t="str">
        <f>'[3]RACH GIA'!A6:M6</f>
        <v>Ban hành kèm theo quyết định số: 1248 /QĐ-VNP-TTKD-KG-KTKH ngày 01 / 07 /2024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</row>
    <row r="7" spans="1:17" s="65" customFormat="1" ht="15.75">
      <c r="A7" s="66"/>
      <c r="B7" s="66"/>
      <c r="C7" s="66"/>
      <c r="D7" s="67"/>
      <c r="E7" s="68"/>
      <c r="F7" s="69"/>
      <c r="G7" s="69"/>
      <c r="H7" s="70"/>
      <c r="I7" s="3"/>
      <c r="J7" s="64"/>
      <c r="K7" s="64"/>
      <c r="L7" s="64"/>
      <c r="M7" s="64"/>
    </row>
    <row r="8" spans="1:17" s="78" customFormat="1" ht="60.75" customHeight="1">
      <c r="A8" s="71" t="s">
        <v>4</v>
      </c>
      <c r="B8" s="71" t="s">
        <v>5</v>
      </c>
      <c r="C8" s="72" t="s">
        <v>6</v>
      </c>
      <c r="D8" s="72" t="s">
        <v>7</v>
      </c>
      <c r="E8" s="73" t="s">
        <v>8</v>
      </c>
      <c r="F8" s="71" t="s">
        <v>9</v>
      </c>
      <c r="G8" s="4" t="s">
        <v>10</v>
      </c>
      <c r="H8" s="4" t="s">
        <v>11</v>
      </c>
      <c r="I8" s="5" t="s">
        <v>12</v>
      </c>
      <c r="J8" s="6" t="s">
        <v>13</v>
      </c>
      <c r="K8" s="7" t="s">
        <v>14</v>
      </c>
      <c r="L8" s="74" t="s">
        <v>15</v>
      </c>
      <c r="M8" s="75" t="s">
        <v>97</v>
      </c>
      <c r="N8" s="74" t="s">
        <v>98</v>
      </c>
      <c r="O8" s="76" t="s">
        <v>16</v>
      </c>
      <c r="P8" s="77" t="s">
        <v>17</v>
      </c>
      <c r="Q8" s="77" t="s">
        <v>18</v>
      </c>
    </row>
    <row r="9" spans="1:17" s="85" customFormat="1" ht="15" customHeight="1">
      <c r="A9" s="179" t="s">
        <v>19</v>
      </c>
      <c r="B9" s="179"/>
      <c r="C9" s="179"/>
      <c r="D9" s="179"/>
      <c r="E9" s="179"/>
      <c r="F9" s="179"/>
      <c r="G9" s="79">
        <f>SUM(G10:G13)</f>
        <v>0.16</v>
      </c>
      <c r="H9" s="79"/>
      <c r="I9" s="8"/>
      <c r="J9" s="9"/>
      <c r="K9" s="10" t="str">
        <f>IF(I9&lt;&gt;0,J9/I9," ")</f>
        <v xml:space="preserve"> </v>
      </c>
      <c r="L9" s="80">
        <f>SUM(L10:L13)</f>
        <v>0</v>
      </c>
      <c r="M9" s="81">
        <f>SUM(M10:M13)</f>
        <v>0</v>
      </c>
      <c r="N9" s="82">
        <f>SUM(N10:N13)</f>
        <v>0</v>
      </c>
      <c r="O9" s="83"/>
      <c r="P9" s="84"/>
      <c r="Q9" s="84"/>
    </row>
    <row r="10" spans="1:17" s="85" customFormat="1" ht="15" customHeight="1">
      <c r="A10" s="179">
        <v>1</v>
      </c>
      <c r="B10" s="179" t="s">
        <v>20</v>
      </c>
      <c r="C10" s="86" t="s">
        <v>21</v>
      </c>
      <c r="D10" s="87" t="s">
        <v>22</v>
      </c>
      <c r="E10" s="88">
        <v>1</v>
      </c>
      <c r="F10" s="11" t="s">
        <v>23</v>
      </c>
      <c r="G10" s="89">
        <v>0.1</v>
      </c>
      <c r="H10" s="79"/>
      <c r="I10" s="88">
        <v>6022.8643577365892</v>
      </c>
      <c r="J10" s="12"/>
      <c r="K10" s="13">
        <f>IF(I10&lt;&gt;0,J10/I10," ")</f>
        <v>0</v>
      </c>
      <c r="L10" s="14">
        <f>IF(K10&lt;=0%,0,IF(K10&lt;90%,1,IF(K10&lt;98%,25*K10-21.5,IF(K10&lt;110%,50/3*K10-40/3,5))))</f>
        <v>0</v>
      </c>
      <c r="M10" s="15">
        <f>L10*G10</f>
        <v>0</v>
      </c>
      <c r="N10" s="16">
        <f>IF(K10&lt;=0,0,IF(K10&lt;120%,K10,120%))*G10</f>
        <v>0</v>
      </c>
      <c r="O10" s="17"/>
      <c r="P10" s="90" t="s">
        <v>24</v>
      </c>
      <c r="Q10" s="90" t="s">
        <v>24</v>
      </c>
    </row>
    <row r="11" spans="1:17" s="85" customFormat="1" ht="15" customHeight="1">
      <c r="A11" s="179"/>
      <c r="B11" s="179"/>
      <c r="C11" s="91"/>
      <c r="D11" s="92" t="s">
        <v>25</v>
      </c>
      <c r="E11" s="88"/>
      <c r="F11" s="11"/>
      <c r="G11" s="89"/>
      <c r="H11" s="79"/>
      <c r="I11" s="93">
        <v>555.83569124944813</v>
      </c>
      <c r="J11" s="12"/>
      <c r="K11" s="13">
        <f>IF(I11&lt;&gt;0,J11/I11," ")</f>
        <v>0</v>
      </c>
      <c r="L11" s="18"/>
      <c r="M11" s="15"/>
      <c r="N11" s="16"/>
      <c r="O11" s="17"/>
      <c r="P11" s="90"/>
      <c r="Q11" s="90"/>
    </row>
    <row r="12" spans="1:17" s="85" customFormat="1" ht="15" customHeight="1">
      <c r="A12" s="179"/>
      <c r="B12" s="179"/>
      <c r="C12" s="91" t="s">
        <v>26</v>
      </c>
      <c r="D12" s="92" t="s">
        <v>27</v>
      </c>
      <c r="E12" s="88">
        <v>1</v>
      </c>
      <c r="F12" s="11" t="s">
        <v>23</v>
      </c>
      <c r="G12" s="19">
        <v>0.03</v>
      </c>
      <c r="H12" s="19"/>
      <c r="I12" s="88">
        <v>115.24757133064814</v>
      </c>
      <c r="J12" s="12"/>
      <c r="K12" s="13">
        <f>IF(I12&lt;&gt;0,J12/I12," ")</f>
        <v>0</v>
      </c>
      <c r="L12" s="14">
        <f>IF(K12&lt;=0%,0,IF(K12&lt;80%,1,IF(K12&lt;120%,10*K12-7,5)))</f>
        <v>0</v>
      </c>
      <c r="M12" s="15">
        <f>L12*G12</f>
        <v>0</v>
      </c>
      <c r="N12" s="16">
        <f>IF(K12&lt;=0,0,IF(K12&lt;120%,K12,120%))*G12</f>
        <v>0</v>
      </c>
      <c r="O12" s="17"/>
      <c r="P12" s="90" t="s">
        <v>24</v>
      </c>
      <c r="Q12" s="90" t="s">
        <v>24</v>
      </c>
    </row>
    <row r="13" spans="1:17" s="85" customFormat="1" ht="30">
      <c r="A13" s="179"/>
      <c r="B13" s="179"/>
      <c r="C13" s="94" t="s">
        <v>28</v>
      </c>
      <c r="D13" s="95" t="s">
        <v>29</v>
      </c>
      <c r="E13" s="88">
        <v>1</v>
      </c>
      <c r="F13" s="11" t="s">
        <v>23</v>
      </c>
      <c r="G13" s="89">
        <v>0.03</v>
      </c>
      <c r="H13" s="79"/>
      <c r="I13" s="96">
        <v>1912.7188703663085</v>
      </c>
      <c r="J13" s="12"/>
      <c r="K13" s="13">
        <f>IF(I13&lt;&gt;0,J13/I13," ")</f>
        <v>0</v>
      </c>
      <c r="L13" s="14">
        <f>IF(K13&lt;=0%,0,IF(K13&lt;80%,1,IF(K13&lt;100%,20*K13-15,5)))</f>
        <v>0</v>
      </c>
      <c r="M13" s="15">
        <f>L13*G13</f>
        <v>0</v>
      </c>
      <c r="N13" s="16">
        <f>IF(K13&lt;=0,0,IF(K13&lt;120%,K13,120%))*G13</f>
        <v>0</v>
      </c>
      <c r="O13" s="17"/>
      <c r="P13" s="90" t="s">
        <v>24</v>
      </c>
      <c r="Q13" s="90" t="s">
        <v>24</v>
      </c>
    </row>
    <row r="14" spans="1:17" s="85" customFormat="1" ht="15" customHeight="1">
      <c r="A14" s="188" t="s">
        <v>30</v>
      </c>
      <c r="B14" s="188"/>
      <c r="C14" s="188"/>
      <c r="D14" s="188"/>
      <c r="E14" s="188"/>
      <c r="F14" s="188"/>
      <c r="G14" s="79">
        <f>SUM(G15:G37)</f>
        <v>0.61</v>
      </c>
      <c r="H14" s="79"/>
      <c r="I14" s="97"/>
      <c r="J14" s="84"/>
      <c r="K14" s="84"/>
      <c r="L14" s="98">
        <f>SUM(L15:L37)</f>
        <v>0</v>
      </c>
      <c r="M14" s="99">
        <f>SUM(M15:M37)</f>
        <v>0</v>
      </c>
      <c r="N14" s="100">
        <f>SUM(N15:N37)</f>
        <v>0</v>
      </c>
      <c r="O14" s="83"/>
      <c r="P14" s="84"/>
      <c r="Q14" s="84"/>
    </row>
    <row r="15" spans="1:17" s="85" customFormat="1" ht="24" customHeight="1">
      <c r="A15" s="189">
        <v>2</v>
      </c>
      <c r="B15" s="189" t="s">
        <v>31</v>
      </c>
      <c r="C15" s="101" t="s">
        <v>32</v>
      </c>
      <c r="D15" s="102" t="s">
        <v>99</v>
      </c>
      <c r="E15" s="88">
        <v>1</v>
      </c>
      <c r="F15" s="20" t="s">
        <v>33</v>
      </c>
      <c r="G15" s="89">
        <v>0.06</v>
      </c>
      <c r="H15" s="21"/>
      <c r="I15" s="96">
        <v>98</v>
      </c>
      <c r="J15" s="12"/>
      <c r="K15" s="13">
        <f t="shared" ref="K15:K22" si="0">IF(I15&lt;&gt;0,J15/I15," ")</f>
        <v>0</v>
      </c>
      <c r="L15" s="22">
        <f>IF(K15&lt;=0%,0,IF(K15&lt;30%,1,IF(K15&lt;100%,40/7*K15-5/7,5)))</f>
        <v>0</v>
      </c>
      <c r="M15" s="15">
        <f>L15*G15</f>
        <v>0</v>
      </c>
      <c r="N15" s="16">
        <f>IF(K15&lt;=0,0,IF(K15&lt;200%,K15,200%))*G15</f>
        <v>0</v>
      </c>
      <c r="O15" s="17"/>
      <c r="P15" s="90" t="s">
        <v>24</v>
      </c>
      <c r="Q15" s="90" t="s">
        <v>24</v>
      </c>
    </row>
    <row r="16" spans="1:17" s="85" customFormat="1">
      <c r="A16" s="190"/>
      <c r="B16" s="190"/>
      <c r="C16" s="101" t="s">
        <v>34</v>
      </c>
      <c r="D16" s="102" t="s">
        <v>100</v>
      </c>
      <c r="E16" s="88">
        <v>1</v>
      </c>
      <c r="F16" s="20" t="s">
        <v>35</v>
      </c>
      <c r="G16" s="89">
        <v>0.06</v>
      </c>
      <c r="H16" s="21"/>
      <c r="I16" s="96">
        <v>518</v>
      </c>
      <c r="J16" s="12"/>
      <c r="K16" s="13"/>
      <c r="L16" s="103">
        <f>L18*0.8+L19*0.2</f>
        <v>0</v>
      </c>
      <c r="M16" s="104">
        <f>M18+M19</f>
        <v>0</v>
      </c>
      <c r="N16" s="104">
        <f>N18+N19</f>
        <v>0</v>
      </c>
      <c r="O16" s="17"/>
      <c r="P16" s="90" t="s">
        <v>24</v>
      </c>
      <c r="Q16" s="90" t="s">
        <v>24</v>
      </c>
    </row>
    <row r="17" spans="1:19" s="85" customFormat="1">
      <c r="A17" s="190"/>
      <c r="B17" s="190"/>
      <c r="C17" s="191"/>
      <c r="D17" s="102" t="s">
        <v>36</v>
      </c>
      <c r="E17" s="23"/>
      <c r="F17" s="24"/>
      <c r="G17" s="89"/>
      <c r="H17" s="21"/>
      <c r="I17" s="96"/>
      <c r="J17" s="12"/>
      <c r="K17" s="13"/>
      <c r="L17" s="18"/>
      <c r="M17" s="15"/>
      <c r="N17" s="16"/>
      <c r="O17" s="17"/>
      <c r="P17" s="90"/>
      <c r="Q17" s="90"/>
    </row>
    <row r="18" spans="1:19" s="85" customFormat="1">
      <c r="A18" s="190"/>
      <c r="B18" s="190"/>
      <c r="C18" s="192"/>
      <c r="D18" s="102" t="s">
        <v>101</v>
      </c>
      <c r="E18" s="23"/>
      <c r="F18" s="24" t="s">
        <v>33</v>
      </c>
      <c r="G18" s="89"/>
      <c r="H18" s="21">
        <v>0.8</v>
      </c>
      <c r="I18" s="96">
        <v>229</v>
      </c>
      <c r="J18" s="12"/>
      <c r="K18" s="104">
        <f>IF(I18&lt;&gt;0,J18/I18," ")</f>
        <v>0</v>
      </c>
      <c r="L18" s="103">
        <f>IF(K18&lt;=0,0,IF(K18&lt;20%,1,IF(K18&lt;100%,5*K18,5)))</f>
        <v>0</v>
      </c>
      <c r="M18" s="104">
        <f>L18*H18</f>
        <v>0</v>
      </c>
      <c r="N18" s="104">
        <f>IF(K18&lt;=0,0,IF(K18&lt;200%,K18,200%))*H18</f>
        <v>0</v>
      </c>
      <c r="O18" s="13"/>
      <c r="P18" s="90"/>
      <c r="Q18" s="90"/>
    </row>
    <row r="19" spans="1:19" s="85" customFormat="1">
      <c r="A19" s="105"/>
      <c r="B19" s="105"/>
      <c r="C19" s="106"/>
      <c r="D19" s="107" t="s">
        <v>102</v>
      </c>
      <c r="E19" s="23"/>
      <c r="F19" s="24" t="s">
        <v>33</v>
      </c>
      <c r="G19" s="89"/>
      <c r="H19" s="21">
        <v>0.2</v>
      </c>
      <c r="I19" s="96">
        <v>289</v>
      </c>
      <c r="J19" s="12"/>
      <c r="K19" s="104">
        <f>IF(I19&lt;&gt;0,J19/I19," ")</f>
        <v>0</v>
      </c>
      <c r="L19" s="103">
        <f>IF(K19&lt;=0,0,IF(K19&lt;20%,1,IF(K19&lt;100%,5*K19,5)))</f>
        <v>0</v>
      </c>
      <c r="M19" s="104">
        <f>L19*H19</f>
        <v>0</v>
      </c>
      <c r="N19" s="104">
        <f>IF(K19&lt;=0,0,IF(K19&lt;200%,K19,200%))*H19</f>
        <v>0</v>
      </c>
      <c r="O19" s="13"/>
      <c r="P19" s="90"/>
      <c r="Q19" s="90"/>
    </row>
    <row r="20" spans="1:19" s="85" customFormat="1" ht="30">
      <c r="A20" s="179"/>
      <c r="B20" s="179"/>
      <c r="C20" s="27" t="s">
        <v>38</v>
      </c>
      <c r="D20" s="108" t="s">
        <v>39</v>
      </c>
      <c r="E20" s="109">
        <v>1</v>
      </c>
      <c r="F20" s="11" t="s">
        <v>35</v>
      </c>
      <c r="G20" s="89">
        <v>0.05</v>
      </c>
      <c r="H20" s="21"/>
      <c r="I20" s="28">
        <v>4.0000000000000001E-3</v>
      </c>
      <c r="J20" s="28"/>
      <c r="K20" s="13">
        <f t="shared" si="0"/>
        <v>0</v>
      </c>
      <c r="L20" s="29">
        <f>IF(K20&lt;=0%,0,IF(K20&lt;=50%,5,IF(K20&lt;=150%,7-4*K20,1)))</f>
        <v>0</v>
      </c>
      <c r="M20" s="15">
        <f t="shared" ref="M20:M22" si="1">L20*G20</f>
        <v>0</v>
      </c>
      <c r="N20" s="16">
        <f>IF(O20&lt;=0,0%,IF(O20&lt;120%,O20,120%))*G20</f>
        <v>0</v>
      </c>
      <c r="O20" s="110">
        <f>IF(K20&lt;=0,0%,IF(K20&lt;=100%,100%/K20,100%-(K20-100%)))</f>
        <v>0</v>
      </c>
      <c r="P20" s="90" t="s">
        <v>24</v>
      </c>
      <c r="Q20" s="90" t="s">
        <v>24</v>
      </c>
    </row>
    <row r="21" spans="1:19" s="85" customFormat="1">
      <c r="A21" s="179"/>
      <c r="B21" s="179"/>
      <c r="C21" s="27" t="s">
        <v>40</v>
      </c>
      <c r="D21" s="108" t="s">
        <v>41</v>
      </c>
      <c r="E21" s="109">
        <v>1</v>
      </c>
      <c r="F21" s="11" t="s">
        <v>35</v>
      </c>
      <c r="G21" s="89">
        <v>0.05</v>
      </c>
      <c r="H21" s="21"/>
      <c r="I21" s="28">
        <v>4.5000000000000005E-3</v>
      </c>
      <c r="J21" s="28"/>
      <c r="K21" s="13">
        <f t="shared" si="0"/>
        <v>0</v>
      </c>
      <c r="L21" s="29">
        <f>IF(K21&lt;=0%,0,IF(K21&lt;=50%,5,IF(K21&lt;=150%,7-4*K21,1)))</f>
        <v>0</v>
      </c>
      <c r="M21" s="15">
        <f t="shared" si="1"/>
        <v>0</v>
      </c>
      <c r="N21" s="16">
        <f>IF(O21&lt;=0,0%,IF(O21&lt;120%,O21,120%))*G21</f>
        <v>0</v>
      </c>
      <c r="O21" s="110">
        <f>IF(K21&lt;=0,0%,IF(K21&lt;=100%,100%/K21,100%-(K21-100%)))</f>
        <v>0</v>
      </c>
      <c r="P21" s="90" t="s">
        <v>24</v>
      </c>
      <c r="Q21" s="90" t="s">
        <v>24</v>
      </c>
    </row>
    <row r="22" spans="1:19" s="85" customFormat="1">
      <c r="A22" s="111"/>
      <c r="B22" s="111"/>
      <c r="C22" s="27" t="s">
        <v>42</v>
      </c>
      <c r="D22" s="112" t="s">
        <v>43</v>
      </c>
      <c r="E22" s="109">
        <v>1</v>
      </c>
      <c r="F22" s="11" t="s">
        <v>35</v>
      </c>
      <c r="G22" s="113">
        <v>0.02</v>
      </c>
      <c r="H22" s="21"/>
      <c r="I22" s="114">
        <v>100</v>
      </c>
      <c r="J22" s="26"/>
      <c r="K22" s="13">
        <f t="shared" si="0"/>
        <v>0</v>
      </c>
      <c r="L22" s="18">
        <f>IF(J22&lt;=0,0,IF(J22&lt;99,1,IF(J22&lt;99.5,2, IF(J22&lt;99.8,3,IF(J22&lt;100,4,5)))))</f>
        <v>0</v>
      </c>
      <c r="M22" s="15">
        <f t="shared" si="1"/>
        <v>0</v>
      </c>
      <c r="N22" s="16">
        <f>IF(K22&lt;=0,0,IF(K22&lt;120%,K22,120%))*G22</f>
        <v>0</v>
      </c>
      <c r="O22" s="110"/>
      <c r="P22" s="90" t="s">
        <v>44</v>
      </c>
      <c r="Q22" s="90" t="s">
        <v>44</v>
      </c>
    </row>
    <row r="23" spans="1:19" s="85" customFormat="1" ht="32.25" customHeight="1">
      <c r="A23" s="180">
        <v>4</v>
      </c>
      <c r="B23" s="183" t="s">
        <v>45</v>
      </c>
      <c r="C23" s="115" t="s">
        <v>46</v>
      </c>
      <c r="D23" s="112" t="s">
        <v>47</v>
      </c>
      <c r="E23" s="88">
        <v>2</v>
      </c>
      <c r="F23" s="11" t="s">
        <v>35</v>
      </c>
      <c r="G23" s="89">
        <v>0.22</v>
      </c>
      <c r="H23" s="21">
        <f>SUM(H25:H35)</f>
        <v>1</v>
      </c>
      <c r="I23" s="114">
        <v>100</v>
      </c>
      <c r="J23" s="30">
        <f>K23*100</f>
        <v>0</v>
      </c>
      <c r="K23" s="13">
        <f>SUM(O25:O35)</f>
        <v>0</v>
      </c>
      <c r="L23" s="15">
        <f>IF(K23&lt;=0,0,IF(K23&lt;50%,1,IF(K23&lt;75%,8*K23-3,IF(K23&lt;90%,40/3*K23-7,5))))</f>
        <v>0</v>
      </c>
      <c r="M23" s="15">
        <f>L23*G23</f>
        <v>0</v>
      </c>
      <c r="N23" s="16">
        <f>IF(K23&lt;=0,0,IF(K23&lt;120%,K23,120%))*G23</f>
        <v>0</v>
      </c>
      <c r="O23" s="17"/>
      <c r="P23" s="90" t="s">
        <v>37</v>
      </c>
      <c r="Q23" s="90" t="s">
        <v>37</v>
      </c>
    </row>
    <row r="24" spans="1:19" s="85" customFormat="1">
      <c r="A24" s="181"/>
      <c r="B24" s="184"/>
      <c r="C24" s="115"/>
      <c r="D24" s="116" t="s">
        <v>48</v>
      </c>
      <c r="E24" s="24"/>
      <c r="F24" s="31"/>
      <c r="G24" s="21"/>
      <c r="H24" s="21"/>
      <c r="I24" s="117"/>
      <c r="J24" s="26"/>
      <c r="K24" s="13"/>
      <c r="L24" s="15"/>
      <c r="M24" s="15"/>
      <c r="N24" s="16"/>
      <c r="O24" s="17"/>
      <c r="P24" s="90"/>
      <c r="Q24" s="90"/>
    </row>
    <row r="25" spans="1:19" s="85" customFormat="1" ht="60">
      <c r="A25" s="181"/>
      <c r="B25" s="184"/>
      <c r="C25" s="186"/>
      <c r="D25" s="32" t="s">
        <v>103</v>
      </c>
      <c r="E25" s="118"/>
      <c r="F25" s="24" t="s">
        <v>49</v>
      </c>
      <c r="G25" s="21"/>
      <c r="H25" s="119">
        <v>0.15</v>
      </c>
      <c r="I25" s="26">
        <v>24.395</v>
      </c>
      <c r="J25" s="26"/>
      <c r="K25" s="13">
        <f t="shared" ref="K25:K34" si="2">J25/I25</f>
        <v>0</v>
      </c>
      <c r="L25" s="15"/>
      <c r="M25" s="15"/>
      <c r="N25" s="16"/>
      <c r="O25" s="13">
        <f t="shared" ref="O25:O35" si="3">IF(K25&lt;=0,0,IF(K25&lt;120%,K25,120%))*H25</f>
        <v>0</v>
      </c>
      <c r="P25" s="90"/>
      <c r="Q25" s="90"/>
    </row>
    <row r="26" spans="1:19" s="85" customFormat="1" ht="30">
      <c r="A26" s="181"/>
      <c r="B26" s="184"/>
      <c r="C26" s="177"/>
      <c r="D26" s="32" t="s">
        <v>50</v>
      </c>
      <c r="E26" s="118"/>
      <c r="F26" s="24" t="s">
        <v>49</v>
      </c>
      <c r="G26" s="21"/>
      <c r="H26" s="119">
        <v>0.1</v>
      </c>
      <c r="I26" s="26">
        <v>12.32</v>
      </c>
      <c r="J26" s="26"/>
      <c r="K26" s="13">
        <f t="shared" si="2"/>
        <v>0</v>
      </c>
      <c r="L26" s="15"/>
      <c r="M26" s="15"/>
      <c r="N26" s="16"/>
      <c r="O26" s="13">
        <f t="shared" si="3"/>
        <v>0</v>
      </c>
      <c r="P26" s="90"/>
      <c r="Q26" s="90"/>
    </row>
    <row r="27" spans="1:19" s="85" customFormat="1" ht="45">
      <c r="A27" s="181"/>
      <c r="B27" s="184"/>
      <c r="C27" s="177"/>
      <c r="D27" s="32" t="s">
        <v>51</v>
      </c>
      <c r="E27" s="118"/>
      <c r="F27" s="24" t="s">
        <v>49</v>
      </c>
      <c r="G27" s="21"/>
      <c r="H27" s="119">
        <v>0.1</v>
      </c>
      <c r="I27" s="26">
        <v>6.16</v>
      </c>
      <c r="J27" s="26"/>
      <c r="K27" s="13">
        <f t="shared" si="2"/>
        <v>0</v>
      </c>
      <c r="L27" s="15"/>
      <c r="M27" s="15"/>
      <c r="N27" s="16"/>
      <c r="O27" s="13">
        <f t="shared" si="3"/>
        <v>0</v>
      </c>
      <c r="P27" s="90"/>
      <c r="Q27" s="90"/>
    </row>
    <row r="28" spans="1:19" s="85" customFormat="1" ht="45">
      <c r="A28" s="181"/>
      <c r="B28" s="184"/>
      <c r="C28" s="177"/>
      <c r="D28" s="32" t="s">
        <v>52</v>
      </c>
      <c r="E28" s="118"/>
      <c r="F28" s="24" t="s">
        <v>33</v>
      </c>
      <c r="G28" s="21"/>
      <c r="H28" s="119">
        <v>0.1</v>
      </c>
      <c r="I28" s="26">
        <v>176</v>
      </c>
      <c r="J28" s="26"/>
      <c r="K28" s="13">
        <f t="shared" si="2"/>
        <v>0</v>
      </c>
      <c r="L28" s="15"/>
      <c r="M28" s="15"/>
      <c r="N28" s="16"/>
      <c r="O28" s="13">
        <f t="shared" si="3"/>
        <v>0</v>
      </c>
      <c r="P28" s="90"/>
      <c r="Q28" s="90"/>
    </row>
    <row r="29" spans="1:19" s="85" customFormat="1" ht="30">
      <c r="A29" s="181"/>
      <c r="B29" s="184"/>
      <c r="C29" s="177"/>
      <c r="D29" s="33" t="s">
        <v>53</v>
      </c>
      <c r="E29" s="23"/>
      <c r="F29" s="24" t="s">
        <v>49</v>
      </c>
      <c r="G29" s="21"/>
      <c r="H29" s="120">
        <v>0.1</v>
      </c>
      <c r="I29" s="26">
        <v>4.3049999999999997</v>
      </c>
      <c r="J29" s="26"/>
      <c r="K29" s="13">
        <f t="shared" si="2"/>
        <v>0</v>
      </c>
      <c r="L29" s="15"/>
      <c r="M29" s="15"/>
      <c r="N29" s="16"/>
      <c r="O29" s="13">
        <f t="shared" si="3"/>
        <v>0</v>
      </c>
      <c r="P29" s="90"/>
      <c r="Q29" s="90"/>
      <c r="S29" s="85" t="s">
        <v>54</v>
      </c>
    </row>
    <row r="30" spans="1:19" s="85" customFormat="1">
      <c r="A30" s="181"/>
      <c r="B30" s="184"/>
      <c r="C30" s="177"/>
      <c r="D30" s="32" t="s">
        <v>55</v>
      </c>
      <c r="E30" s="118"/>
      <c r="F30" s="24" t="s">
        <v>56</v>
      </c>
      <c r="G30" s="21"/>
      <c r="H30" s="119">
        <v>0.05</v>
      </c>
      <c r="I30" s="26">
        <v>8</v>
      </c>
      <c r="J30" s="26"/>
      <c r="K30" s="13">
        <f t="shared" si="2"/>
        <v>0</v>
      </c>
      <c r="L30" s="15"/>
      <c r="M30" s="15"/>
      <c r="N30" s="16"/>
      <c r="O30" s="13">
        <f t="shared" si="3"/>
        <v>0</v>
      </c>
      <c r="P30" s="90"/>
      <c r="Q30" s="90"/>
    </row>
    <row r="31" spans="1:19" s="85" customFormat="1">
      <c r="A31" s="181"/>
      <c r="B31" s="184"/>
      <c r="C31" s="177"/>
      <c r="D31" s="32" t="s">
        <v>57</v>
      </c>
      <c r="E31" s="118"/>
      <c r="F31" s="24" t="s">
        <v>33</v>
      </c>
      <c r="G31" s="21"/>
      <c r="H31" s="119">
        <v>0.1</v>
      </c>
      <c r="I31" s="25">
        <v>139</v>
      </c>
      <c r="J31" s="26"/>
      <c r="K31" s="13">
        <f t="shared" si="2"/>
        <v>0</v>
      </c>
      <c r="L31" s="15"/>
      <c r="M31" s="15"/>
      <c r="N31" s="16"/>
      <c r="O31" s="13">
        <f t="shared" si="3"/>
        <v>0</v>
      </c>
      <c r="P31" s="90"/>
      <c r="Q31" s="90"/>
    </row>
    <row r="32" spans="1:19" s="85" customFormat="1" ht="45">
      <c r="A32" s="181"/>
      <c r="B32" s="184"/>
      <c r="C32" s="177"/>
      <c r="D32" s="32" t="s">
        <v>104</v>
      </c>
      <c r="E32" s="118"/>
      <c r="F32" s="24" t="s">
        <v>33</v>
      </c>
      <c r="G32" s="21"/>
      <c r="H32" s="119">
        <v>0.1</v>
      </c>
      <c r="I32" s="26">
        <v>287</v>
      </c>
      <c r="J32" s="26"/>
      <c r="K32" s="13">
        <f t="shared" si="2"/>
        <v>0</v>
      </c>
      <c r="L32" s="15"/>
      <c r="M32" s="15"/>
      <c r="N32" s="16"/>
      <c r="O32" s="13">
        <f t="shared" si="3"/>
        <v>0</v>
      </c>
      <c r="P32" s="90"/>
      <c r="Q32" s="90"/>
    </row>
    <row r="33" spans="1:20" s="85" customFormat="1">
      <c r="A33" s="181"/>
      <c r="B33" s="184"/>
      <c r="C33" s="177"/>
      <c r="D33" s="102" t="s">
        <v>58</v>
      </c>
      <c r="E33" s="118"/>
      <c r="F33" s="24" t="s">
        <v>33</v>
      </c>
      <c r="G33" s="21"/>
      <c r="H33" s="119">
        <v>0.1</v>
      </c>
      <c r="I33" s="121">
        <v>80</v>
      </c>
      <c r="J33" s="26"/>
      <c r="K33" s="13">
        <f t="shared" si="2"/>
        <v>0</v>
      </c>
      <c r="L33" s="15"/>
      <c r="M33" s="15"/>
      <c r="N33" s="16"/>
      <c r="O33" s="13">
        <f t="shared" si="3"/>
        <v>0</v>
      </c>
      <c r="P33" s="90"/>
      <c r="Q33" s="90"/>
    </row>
    <row r="34" spans="1:20" s="85" customFormat="1" ht="30">
      <c r="A34" s="181"/>
      <c r="B34" s="184"/>
      <c r="C34" s="177"/>
      <c r="D34" s="102" t="s">
        <v>59</v>
      </c>
      <c r="E34" s="24"/>
      <c r="F34" s="24" t="s">
        <v>33</v>
      </c>
      <c r="G34" s="101"/>
      <c r="H34" s="119">
        <v>0.05</v>
      </c>
      <c r="I34" s="122">
        <v>70</v>
      </c>
      <c r="J34" s="26"/>
      <c r="K34" s="13">
        <f t="shared" si="2"/>
        <v>0</v>
      </c>
      <c r="L34" s="15"/>
      <c r="M34" s="15"/>
      <c r="N34" s="16"/>
      <c r="O34" s="13">
        <f t="shared" si="3"/>
        <v>0</v>
      </c>
      <c r="P34" s="90"/>
      <c r="Q34" s="90"/>
    </row>
    <row r="35" spans="1:20" s="85" customFormat="1" ht="30">
      <c r="A35" s="181"/>
      <c r="B35" s="184"/>
      <c r="C35" s="177"/>
      <c r="D35" s="102" t="s">
        <v>60</v>
      </c>
      <c r="E35" s="24"/>
      <c r="F35" s="24" t="s">
        <v>33</v>
      </c>
      <c r="G35" s="101"/>
      <c r="H35" s="119">
        <v>0.05</v>
      </c>
      <c r="I35" s="122">
        <v>10</v>
      </c>
      <c r="J35" s="26"/>
      <c r="K35" s="13"/>
      <c r="L35" s="15"/>
      <c r="M35" s="15"/>
      <c r="N35" s="16"/>
      <c r="O35" s="13">
        <f t="shared" si="3"/>
        <v>0</v>
      </c>
      <c r="P35" s="90"/>
      <c r="Q35" s="90"/>
    </row>
    <row r="36" spans="1:20" s="85" customFormat="1" ht="30">
      <c r="A36" s="181"/>
      <c r="B36" s="184"/>
      <c r="C36" s="115" t="s">
        <v>61</v>
      </c>
      <c r="D36" s="116" t="s">
        <v>62</v>
      </c>
      <c r="E36" s="88">
        <v>2</v>
      </c>
      <c r="F36" s="11" t="s">
        <v>35</v>
      </c>
      <c r="G36" s="21">
        <v>0.15</v>
      </c>
      <c r="H36" s="89">
        <f>SUM(H37:H48)</f>
        <v>0.99999999999999989</v>
      </c>
      <c r="I36" s="117">
        <v>100</v>
      </c>
      <c r="J36" s="30">
        <f>K36*100</f>
        <v>0</v>
      </c>
      <c r="K36" s="13">
        <f>SUM(O38:O48)</f>
        <v>0</v>
      </c>
      <c r="L36" s="35">
        <f>IF(K36&lt;=0%,0,IF(K36&lt;50%,1,IF(K36&lt;65%,1+40/3*(K36-50%),IF(K36&lt;90%,3+8*(K36-65%),5))))</f>
        <v>0</v>
      </c>
      <c r="M36" s="15">
        <f>L36*G36</f>
        <v>0</v>
      </c>
      <c r="N36" s="16">
        <f>IF(K36&lt;=0,0,IF(K36&lt;120%,K36,120%))*G36</f>
        <v>0</v>
      </c>
      <c r="O36" s="13"/>
      <c r="P36" s="90" t="s">
        <v>63</v>
      </c>
      <c r="Q36" s="90" t="s">
        <v>63</v>
      </c>
    </row>
    <row r="37" spans="1:20" s="85" customFormat="1">
      <c r="A37" s="181"/>
      <c r="B37" s="184"/>
      <c r="C37" s="187"/>
      <c r="D37" s="116" t="s">
        <v>36</v>
      </c>
      <c r="E37" s="24"/>
      <c r="F37" s="24"/>
      <c r="G37" s="21"/>
      <c r="H37" s="89"/>
      <c r="I37" s="117"/>
      <c r="J37" s="26"/>
      <c r="K37" s="13"/>
      <c r="L37" s="15"/>
      <c r="M37" s="15"/>
      <c r="N37" s="16"/>
      <c r="O37" s="13"/>
      <c r="P37" s="90"/>
      <c r="Q37" s="90"/>
    </row>
    <row r="38" spans="1:20" s="85" customFormat="1">
      <c r="A38" s="181"/>
      <c r="B38" s="184"/>
      <c r="C38" s="187"/>
      <c r="D38" s="116" t="s">
        <v>64</v>
      </c>
      <c r="E38" s="24"/>
      <c r="F38" s="123" t="s">
        <v>49</v>
      </c>
      <c r="G38" s="21"/>
      <c r="H38" s="89">
        <v>0.05</v>
      </c>
      <c r="I38" s="37">
        <v>6</v>
      </c>
      <c r="J38" s="26"/>
      <c r="K38" s="13">
        <f>J38/I38</f>
        <v>0</v>
      </c>
      <c r="L38" s="15"/>
      <c r="M38" s="15"/>
      <c r="N38" s="16"/>
      <c r="O38" s="13">
        <f t="shared" ref="O38:O48" si="4">IF(K38&lt;=0,0,IF(K38&lt;120%,K38,120%))*H38</f>
        <v>0</v>
      </c>
      <c r="P38" s="90"/>
      <c r="Q38" s="90"/>
      <c r="T38" s="85" t="s">
        <v>54</v>
      </c>
    </row>
    <row r="39" spans="1:20" s="85" customFormat="1">
      <c r="A39" s="181"/>
      <c r="B39" s="184"/>
      <c r="C39" s="187"/>
      <c r="D39" s="116" t="s">
        <v>65</v>
      </c>
      <c r="E39" s="24"/>
      <c r="F39" s="24" t="s">
        <v>33</v>
      </c>
      <c r="G39" s="21"/>
      <c r="H39" s="89">
        <v>0.1</v>
      </c>
      <c r="I39" s="117">
        <v>10</v>
      </c>
      <c r="J39" s="26"/>
      <c r="K39" s="13">
        <f t="shared" ref="K39:K48" si="5">J39/I39</f>
        <v>0</v>
      </c>
      <c r="L39" s="15"/>
      <c r="M39" s="15"/>
      <c r="N39" s="16"/>
      <c r="O39" s="13">
        <f t="shared" si="4"/>
        <v>0</v>
      </c>
      <c r="P39" s="90"/>
      <c r="Q39" s="90"/>
    </row>
    <row r="40" spans="1:20" s="85" customFormat="1" ht="15.75">
      <c r="A40" s="181"/>
      <c r="B40" s="184"/>
      <c r="C40" s="187"/>
      <c r="D40" s="124" t="s">
        <v>66</v>
      </c>
      <c r="E40" s="24"/>
      <c r="F40" s="123" t="s">
        <v>49</v>
      </c>
      <c r="G40" s="21"/>
      <c r="H40" s="89">
        <v>0.1</v>
      </c>
      <c r="I40" s="125">
        <v>11</v>
      </c>
      <c r="J40" s="26"/>
      <c r="K40" s="13">
        <f t="shared" si="5"/>
        <v>0</v>
      </c>
      <c r="L40" s="15"/>
      <c r="M40" s="15"/>
      <c r="N40" s="16"/>
      <c r="O40" s="13">
        <f t="shared" si="4"/>
        <v>0</v>
      </c>
      <c r="P40" s="90"/>
      <c r="Q40" s="90"/>
    </row>
    <row r="41" spans="1:20" s="85" customFormat="1">
      <c r="A41" s="181"/>
      <c r="B41" s="184"/>
      <c r="C41" s="187"/>
      <c r="D41" s="116" t="s">
        <v>67</v>
      </c>
      <c r="E41" s="24"/>
      <c r="F41" s="123" t="s">
        <v>49</v>
      </c>
      <c r="G41" s="21"/>
      <c r="H41" s="89">
        <v>0.1</v>
      </c>
      <c r="I41" s="126">
        <v>2.1</v>
      </c>
      <c r="J41" s="26"/>
      <c r="K41" s="13">
        <f t="shared" si="5"/>
        <v>0</v>
      </c>
      <c r="L41" s="15"/>
      <c r="M41" s="15"/>
      <c r="N41" s="16"/>
      <c r="O41" s="13">
        <f t="shared" si="4"/>
        <v>0</v>
      </c>
      <c r="P41" s="90"/>
      <c r="Q41" s="90"/>
    </row>
    <row r="42" spans="1:20" s="85" customFormat="1" ht="30">
      <c r="A42" s="181"/>
      <c r="B42" s="184"/>
      <c r="C42" s="187"/>
      <c r="D42" s="116" t="s">
        <v>105</v>
      </c>
      <c r="E42" s="24"/>
      <c r="F42" s="123" t="s">
        <v>49</v>
      </c>
      <c r="G42" s="21"/>
      <c r="H42" s="89">
        <v>0.1</v>
      </c>
      <c r="I42" s="126">
        <v>94.14</v>
      </c>
      <c r="J42" s="26"/>
      <c r="K42" s="13">
        <f t="shared" si="5"/>
        <v>0</v>
      </c>
      <c r="L42" s="15"/>
      <c r="M42" s="15"/>
      <c r="N42" s="16"/>
      <c r="O42" s="13">
        <f t="shared" si="4"/>
        <v>0</v>
      </c>
      <c r="P42" s="90"/>
      <c r="Q42" s="90"/>
    </row>
    <row r="43" spans="1:20" s="85" customFormat="1" ht="30">
      <c r="A43" s="181"/>
      <c r="B43" s="184"/>
      <c r="C43" s="187"/>
      <c r="D43" s="116" t="s">
        <v>68</v>
      </c>
      <c r="E43" s="36"/>
      <c r="F43" s="123" t="s">
        <v>49</v>
      </c>
      <c r="G43" s="21"/>
      <c r="H43" s="89">
        <v>0.05</v>
      </c>
      <c r="I43" s="126">
        <v>32.67</v>
      </c>
      <c r="J43" s="26"/>
      <c r="K43" s="13">
        <f t="shared" si="5"/>
        <v>0</v>
      </c>
      <c r="L43" s="15"/>
      <c r="M43" s="15"/>
      <c r="N43" s="16"/>
      <c r="O43" s="13">
        <f t="shared" si="4"/>
        <v>0</v>
      </c>
      <c r="P43" s="90"/>
      <c r="Q43" s="90"/>
    </row>
    <row r="44" spans="1:20" s="85" customFormat="1" ht="45">
      <c r="A44" s="181"/>
      <c r="B44" s="184"/>
      <c r="C44" s="187"/>
      <c r="D44" s="116" t="s">
        <v>106</v>
      </c>
      <c r="E44" s="36"/>
      <c r="F44" s="123" t="s">
        <v>33</v>
      </c>
      <c r="G44" s="21"/>
      <c r="H44" s="89">
        <v>0.1</v>
      </c>
      <c r="I44" s="126">
        <v>519</v>
      </c>
      <c r="J44" s="26"/>
      <c r="K44" s="13">
        <f t="shared" si="5"/>
        <v>0</v>
      </c>
      <c r="L44" s="15"/>
      <c r="M44" s="15"/>
      <c r="N44" s="16"/>
      <c r="O44" s="13">
        <f t="shared" si="4"/>
        <v>0</v>
      </c>
      <c r="P44" s="90"/>
      <c r="Q44" s="90"/>
    </row>
    <row r="45" spans="1:20" s="85" customFormat="1">
      <c r="A45" s="181"/>
      <c r="B45" s="184"/>
      <c r="C45" s="187"/>
      <c r="D45" s="116" t="s">
        <v>69</v>
      </c>
      <c r="E45" s="36"/>
      <c r="F45" s="123" t="s">
        <v>49</v>
      </c>
      <c r="G45" s="21"/>
      <c r="H45" s="89">
        <v>0.1</v>
      </c>
      <c r="I45" s="34">
        <v>6.4</v>
      </c>
      <c r="J45" s="26"/>
      <c r="K45" s="13">
        <f t="shared" si="5"/>
        <v>0</v>
      </c>
      <c r="L45" s="15"/>
      <c r="M45" s="15"/>
      <c r="N45" s="16"/>
      <c r="O45" s="13">
        <f t="shared" si="4"/>
        <v>0</v>
      </c>
      <c r="P45" s="90"/>
      <c r="Q45" s="90"/>
    </row>
    <row r="46" spans="1:20" s="85" customFormat="1">
      <c r="A46" s="181"/>
      <c r="B46" s="184"/>
      <c r="C46" s="187"/>
      <c r="D46" s="116" t="s">
        <v>107</v>
      </c>
      <c r="E46" s="36"/>
      <c r="F46" s="123" t="s">
        <v>33</v>
      </c>
      <c r="G46" s="21"/>
      <c r="H46" s="89">
        <v>0.1</v>
      </c>
      <c r="I46" s="34">
        <v>487</v>
      </c>
      <c r="J46" s="26"/>
      <c r="K46" s="13">
        <f t="shared" si="5"/>
        <v>0</v>
      </c>
      <c r="L46" s="15"/>
      <c r="M46" s="15"/>
      <c r="N46" s="16"/>
      <c r="O46" s="13">
        <f t="shared" si="4"/>
        <v>0</v>
      </c>
      <c r="P46" s="90"/>
      <c r="Q46" s="90"/>
    </row>
    <row r="47" spans="1:20" s="85" customFormat="1" ht="45">
      <c r="A47" s="181"/>
      <c r="B47" s="184"/>
      <c r="C47" s="187"/>
      <c r="D47" s="116" t="s">
        <v>108</v>
      </c>
      <c r="E47" s="36"/>
      <c r="F47" s="123" t="s">
        <v>33</v>
      </c>
      <c r="G47" s="21"/>
      <c r="H47" s="89">
        <v>0.1</v>
      </c>
      <c r="I47" s="34">
        <v>266</v>
      </c>
      <c r="J47" s="26"/>
      <c r="K47" s="13">
        <f t="shared" si="5"/>
        <v>0</v>
      </c>
      <c r="L47" s="15"/>
      <c r="M47" s="15"/>
      <c r="N47" s="16"/>
      <c r="O47" s="13">
        <f t="shared" si="4"/>
        <v>0</v>
      </c>
      <c r="P47" s="90"/>
      <c r="Q47" s="90"/>
    </row>
    <row r="48" spans="1:20" s="85" customFormat="1">
      <c r="A48" s="182"/>
      <c r="B48" s="185"/>
      <c r="C48" s="187"/>
      <c r="D48" s="127" t="s">
        <v>109</v>
      </c>
      <c r="E48" s="38"/>
      <c r="F48" s="123" t="s">
        <v>33</v>
      </c>
      <c r="G48" s="21"/>
      <c r="H48" s="89">
        <v>0.1</v>
      </c>
      <c r="I48" s="34">
        <v>39</v>
      </c>
      <c r="J48" s="26"/>
      <c r="K48" s="13">
        <f t="shared" si="5"/>
        <v>0</v>
      </c>
      <c r="L48" s="15"/>
      <c r="M48" s="15"/>
      <c r="N48" s="16"/>
      <c r="O48" s="13">
        <f t="shared" si="4"/>
        <v>0</v>
      </c>
      <c r="P48" s="90"/>
      <c r="Q48" s="90"/>
    </row>
    <row r="49" spans="1:17" s="85" customFormat="1" ht="15" customHeight="1">
      <c r="A49" s="165" t="s">
        <v>70</v>
      </c>
      <c r="B49" s="166"/>
      <c r="C49" s="166"/>
      <c r="D49" s="166"/>
      <c r="E49" s="166"/>
      <c r="F49" s="167"/>
      <c r="G49" s="39">
        <f>SUM(G50:G63)</f>
        <v>0.22999999999999998</v>
      </c>
      <c r="H49" s="39"/>
      <c r="I49" s="128"/>
      <c r="J49" s="40"/>
      <c r="K49" s="10"/>
      <c r="L49" s="41">
        <f>SUM(L61:L63)</f>
        <v>0</v>
      </c>
      <c r="M49" s="42">
        <f>SUM(M50:M63)</f>
        <v>0</v>
      </c>
      <c r="N49" s="43">
        <f>SUM(N50:N63)</f>
        <v>0</v>
      </c>
      <c r="O49" s="10" t="str">
        <f>IF(I49&lt;&gt;0,J49/I49," ")</f>
        <v xml:space="preserve"> </v>
      </c>
      <c r="P49" s="84"/>
      <c r="Q49" s="84"/>
    </row>
    <row r="50" spans="1:17" s="85" customFormat="1">
      <c r="A50" s="168">
        <v>5</v>
      </c>
      <c r="B50" s="129"/>
      <c r="C50" s="130" t="s">
        <v>71</v>
      </c>
      <c r="D50" s="131" t="s">
        <v>72</v>
      </c>
      <c r="E50" s="44">
        <v>2</v>
      </c>
      <c r="F50" s="24" t="s">
        <v>35</v>
      </c>
      <c r="G50" s="21">
        <v>0.12</v>
      </c>
      <c r="H50" s="132">
        <f>SUM(H52:H60)</f>
        <v>1</v>
      </c>
      <c r="I50" s="117">
        <v>100</v>
      </c>
      <c r="J50" s="30">
        <f>K50*100</f>
        <v>0</v>
      </c>
      <c r="K50" s="13">
        <f>SUM(O52:O60)</f>
        <v>0</v>
      </c>
      <c r="L50" s="15">
        <f>IF(K50&lt;=0,0,IF(K50&lt;50%,1,IF(K50&lt;75%,2,IF(K50&lt;90%,3,IF(K50&lt;98%,4,5)))))</f>
        <v>0</v>
      </c>
      <c r="M50" s="15">
        <f>L50*G50</f>
        <v>0</v>
      </c>
      <c r="N50" s="16">
        <f>IF(K50&lt;=0,0,IF(K50&lt;120%,K50,120%))*G50</f>
        <v>0</v>
      </c>
      <c r="O50" s="13"/>
      <c r="P50" s="90" t="s">
        <v>73</v>
      </c>
      <c r="Q50" s="90" t="s">
        <v>73</v>
      </c>
    </row>
    <row r="51" spans="1:17" s="85" customFormat="1">
      <c r="A51" s="169"/>
      <c r="B51" s="129"/>
      <c r="C51" s="130"/>
      <c r="D51" s="133" t="s">
        <v>36</v>
      </c>
      <c r="E51" s="23"/>
      <c r="F51" s="24"/>
      <c r="G51" s="39"/>
      <c r="H51" s="132"/>
      <c r="I51" s="117"/>
      <c r="J51" s="40"/>
      <c r="K51" s="10"/>
      <c r="L51" s="41"/>
      <c r="M51" s="42"/>
      <c r="N51" s="43"/>
      <c r="O51" s="10"/>
      <c r="P51" s="84"/>
      <c r="Q51" s="84"/>
    </row>
    <row r="52" spans="1:17" s="85" customFormat="1" ht="30" customHeight="1">
      <c r="A52" s="169"/>
      <c r="B52" s="171" t="s">
        <v>74</v>
      </c>
      <c r="C52" s="174"/>
      <c r="D52" s="92" t="s">
        <v>75</v>
      </c>
      <c r="E52" s="134"/>
      <c r="F52" s="135" t="s">
        <v>49</v>
      </c>
      <c r="G52" s="39"/>
      <c r="H52" s="132">
        <v>0.1</v>
      </c>
      <c r="I52" s="136">
        <v>12</v>
      </c>
      <c r="J52" s="26"/>
      <c r="K52" s="13">
        <f t="shared" ref="K52:K60" si="6">J52/I52</f>
        <v>0</v>
      </c>
      <c r="L52" s="15"/>
      <c r="M52" s="15"/>
      <c r="N52" s="16"/>
      <c r="O52" s="13">
        <f>IF(K52&lt;=0,0,IF(K52&lt;120%,K52,120%))*H52</f>
        <v>0</v>
      </c>
      <c r="P52" s="90"/>
      <c r="Q52" s="90"/>
    </row>
    <row r="53" spans="1:17" s="85" customFormat="1" ht="45">
      <c r="A53" s="169"/>
      <c r="B53" s="172"/>
      <c r="C53" s="175"/>
      <c r="D53" s="102" t="s">
        <v>76</v>
      </c>
      <c r="E53" s="134"/>
      <c r="F53" s="135" t="s">
        <v>33</v>
      </c>
      <c r="G53" s="39"/>
      <c r="H53" s="132">
        <v>0.1</v>
      </c>
      <c r="I53" s="137">
        <v>404.74874999999997</v>
      </c>
      <c r="J53" s="26"/>
      <c r="K53" s="13">
        <f t="shared" si="6"/>
        <v>0</v>
      </c>
      <c r="L53" s="15"/>
      <c r="M53" s="15"/>
      <c r="N53" s="16"/>
      <c r="O53" s="13">
        <f t="shared" ref="O53:O60" si="7">IF(K53&lt;=0,0,IF(K53&lt;120%,K53,120%))*H53</f>
        <v>0</v>
      </c>
      <c r="P53" s="90"/>
      <c r="Q53" s="90"/>
    </row>
    <row r="54" spans="1:17" s="85" customFormat="1">
      <c r="A54" s="169"/>
      <c r="B54" s="172"/>
      <c r="C54" s="175"/>
      <c r="D54" s="92" t="s">
        <v>77</v>
      </c>
      <c r="E54" s="134"/>
      <c r="F54" s="135" t="s">
        <v>78</v>
      </c>
      <c r="G54" s="39"/>
      <c r="H54" s="132">
        <v>0.1</v>
      </c>
      <c r="I54" s="138">
        <v>585</v>
      </c>
      <c r="J54" s="26"/>
      <c r="K54" s="13">
        <f t="shared" si="6"/>
        <v>0</v>
      </c>
      <c r="L54" s="15"/>
      <c r="M54" s="15"/>
      <c r="N54" s="16"/>
      <c r="O54" s="13">
        <f t="shared" si="7"/>
        <v>0</v>
      </c>
      <c r="P54" s="90"/>
      <c r="Q54" s="90"/>
    </row>
    <row r="55" spans="1:17" s="85" customFormat="1" ht="30">
      <c r="A55" s="169"/>
      <c r="B55" s="172"/>
      <c r="C55" s="175"/>
      <c r="D55" s="92" t="s">
        <v>79</v>
      </c>
      <c r="E55" s="134"/>
      <c r="F55" s="135" t="s">
        <v>78</v>
      </c>
      <c r="G55" s="39"/>
      <c r="H55" s="132">
        <v>0.1</v>
      </c>
      <c r="I55" s="139">
        <v>57.6</v>
      </c>
      <c r="J55" s="26"/>
      <c r="K55" s="13">
        <f t="shared" si="6"/>
        <v>0</v>
      </c>
      <c r="L55" s="15"/>
      <c r="M55" s="15"/>
      <c r="N55" s="16"/>
      <c r="O55" s="13">
        <f t="shared" si="7"/>
        <v>0</v>
      </c>
      <c r="P55" s="90"/>
      <c r="Q55" s="90"/>
    </row>
    <row r="56" spans="1:17" s="85" customFormat="1" ht="45">
      <c r="A56" s="169"/>
      <c r="B56" s="172"/>
      <c r="C56" s="175"/>
      <c r="D56" s="92" t="s">
        <v>80</v>
      </c>
      <c r="E56" s="134"/>
      <c r="F56" s="45" t="s">
        <v>49</v>
      </c>
      <c r="G56" s="39"/>
      <c r="H56" s="132">
        <v>0.2</v>
      </c>
      <c r="I56" s="140">
        <v>742</v>
      </c>
      <c r="J56" s="26"/>
      <c r="K56" s="13">
        <f t="shared" si="6"/>
        <v>0</v>
      </c>
      <c r="L56" s="15"/>
      <c r="M56" s="15"/>
      <c r="N56" s="16"/>
      <c r="O56" s="13">
        <f t="shared" si="7"/>
        <v>0</v>
      </c>
      <c r="P56" s="90"/>
      <c r="Q56" s="90"/>
    </row>
    <row r="57" spans="1:17" s="85" customFormat="1" ht="30">
      <c r="A57" s="169"/>
      <c r="B57" s="172"/>
      <c r="C57" s="175"/>
      <c r="D57" s="92" t="s">
        <v>81</v>
      </c>
      <c r="E57" s="134"/>
      <c r="F57" s="45" t="s">
        <v>49</v>
      </c>
      <c r="G57" s="39"/>
      <c r="H57" s="132">
        <v>0.1</v>
      </c>
      <c r="I57" s="141">
        <v>2.2000000000000002</v>
      </c>
      <c r="J57" s="26"/>
      <c r="K57" s="13">
        <f t="shared" si="6"/>
        <v>0</v>
      </c>
      <c r="L57" s="15"/>
      <c r="M57" s="15"/>
      <c r="N57" s="16"/>
      <c r="O57" s="13">
        <f t="shared" si="7"/>
        <v>0</v>
      </c>
      <c r="P57" s="90"/>
      <c r="Q57" s="90"/>
    </row>
    <row r="58" spans="1:17" s="85" customFormat="1" ht="30">
      <c r="A58" s="169"/>
      <c r="B58" s="172"/>
      <c r="C58" s="175"/>
      <c r="D58" s="46" t="s">
        <v>82</v>
      </c>
      <c r="E58" s="134"/>
      <c r="F58" s="45" t="s">
        <v>49</v>
      </c>
      <c r="G58" s="39"/>
      <c r="H58" s="120">
        <v>0.1</v>
      </c>
      <c r="I58" s="142">
        <v>7</v>
      </c>
      <c r="J58" s="26"/>
      <c r="K58" s="13">
        <f t="shared" si="6"/>
        <v>0</v>
      </c>
      <c r="L58" s="15"/>
      <c r="M58" s="15"/>
      <c r="N58" s="16"/>
      <c r="O58" s="13">
        <f t="shared" si="7"/>
        <v>0</v>
      </c>
      <c r="P58" s="90"/>
      <c r="Q58" s="90"/>
    </row>
    <row r="59" spans="1:17" s="85" customFormat="1" ht="30">
      <c r="A59" s="169"/>
      <c r="B59" s="172"/>
      <c r="C59" s="175"/>
      <c r="D59" s="47" t="s">
        <v>83</v>
      </c>
      <c r="E59" s="134"/>
      <c r="F59" s="24" t="s">
        <v>33</v>
      </c>
      <c r="G59" s="39"/>
      <c r="H59" s="120">
        <v>0.1</v>
      </c>
      <c r="I59" s="142">
        <v>47</v>
      </c>
      <c r="J59" s="26"/>
      <c r="K59" s="13">
        <f t="shared" si="6"/>
        <v>0</v>
      </c>
      <c r="L59" s="15"/>
      <c r="M59" s="15"/>
      <c r="N59" s="16"/>
      <c r="O59" s="13">
        <f t="shared" si="7"/>
        <v>0</v>
      </c>
      <c r="P59" s="90"/>
      <c r="Q59" s="90"/>
    </row>
    <row r="60" spans="1:17" s="85" customFormat="1" ht="30">
      <c r="A60" s="169"/>
      <c r="B60" s="173"/>
      <c r="C60" s="176"/>
      <c r="D60" s="47" t="s">
        <v>110</v>
      </c>
      <c r="E60" s="134"/>
      <c r="F60" s="24" t="s">
        <v>35</v>
      </c>
      <c r="G60" s="39"/>
      <c r="H60" s="120">
        <v>0.1</v>
      </c>
      <c r="I60" s="143">
        <v>60</v>
      </c>
      <c r="J60" s="26"/>
      <c r="K60" s="13">
        <f t="shared" si="6"/>
        <v>0</v>
      </c>
      <c r="L60" s="15"/>
      <c r="M60" s="15"/>
      <c r="N60" s="16"/>
      <c r="O60" s="13">
        <f t="shared" si="7"/>
        <v>0</v>
      </c>
      <c r="P60" s="90"/>
      <c r="Q60" s="90"/>
    </row>
    <row r="61" spans="1:17" s="85" customFormat="1" ht="26.25" customHeight="1">
      <c r="A61" s="169"/>
      <c r="B61" s="171" t="s">
        <v>84</v>
      </c>
      <c r="C61" s="115" t="s">
        <v>85</v>
      </c>
      <c r="D61" s="102" t="s">
        <v>86</v>
      </c>
      <c r="E61" s="88">
        <v>2</v>
      </c>
      <c r="F61" s="20" t="s">
        <v>35</v>
      </c>
      <c r="G61" s="21">
        <v>0.05</v>
      </c>
      <c r="H61" s="21"/>
      <c r="I61" s="144">
        <v>99.35</v>
      </c>
      <c r="J61" s="12"/>
      <c r="K61" s="13">
        <f>IF(I61&lt;&gt;0,J61/I61," ")</f>
        <v>0</v>
      </c>
      <c r="L61" s="18">
        <f>IF(J61&lt;=0,0,IF(J61&lt;99,1,IF(J61&lt;99.35,2,IF(J61&lt;99.5,3,IF(J61&lt;100,4,5)))))</f>
        <v>0</v>
      </c>
      <c r="M61" s="15">
        <f>L61*G61</f>
        <v>0</v>
      </c>
      <c r="N61" s="16">
        <f>IF(K61&lt;=0,0,IF(K61&lt;120%,K61,120%))*G61</f>
        <v>0</v>
      </c>
      <c r="O61" s="17"/>
      <c r="P61" s="90" t="s">
        <v>24</v>
      </c>
      <c r="Q61" s="90" t="s">
        <v>24</v>
      </c>
    </row>
    <row r="62" spans="1:17" s="85" customFormat="1" ht="39.75" customHeight="1">
      <c r="A62" s="169"/>
      <c r="B62" s="173"/>
      <c r="C62" s="115" t="s">
        <v>87</v>
      </c>
      <c r="D62" s="102" t="s">
        <v>88</v>
      </c>
      <c r="E62" s="88">
        <v>2</v>
      </c>
      <c r="F62" s="20" t="s">
        <v>35</v>
      </c>
      <c r="G62" s="21">
        <v>0.03</v>
      </c>
      <c r="H62" s="21"/>
      <c r="I62" s="144">
        <v>75</v>
      </c>
      <c r="J62" s="12"/>
      <c r="K62" s="13">
        <f>IF(I62&lt;&gt;0,J62/I62," ")</f>
        <v>0</v>
      </c>
      <c r="L62" s="18">
        <f>IF(K62&lt;=0%,0,IF(K62&lt;70%,1,IF(K62&lt;90%,10*K62-6,IF(K62&lt;100%,20*K62-15,5))))</f>
        <v>0</v>
      </c>
      <c r="M62" s="15">
        <f>L62*G62</f>
        <v>0</v>
      </c>
      <c r="N62" s="16">
        <f>IF(K62&lt;=0,0,IF(K62&lt;120%,K62,120%))*G62</f>
        <v>0</v>
      </c>
      <c r="O62" s="17"/>
      <c r="P62" s="90" t="s">
        <v>24</v>
      </c>
      <c r="Q62" s="90" t="s">
        <v>24</v>
      </c>
    </row>
    <row r="63" spans="1:17" s="85" customFormat="1" ht="30">
      <c r="A63" s="169"/>
      <c r="B63" s="171" t="s">
        <v>89</v>
      </c>
      <c r="C63" s="116" t="s">
        <v>90</v>
      </c>
      <c r="D63" s="116" t="s">
        <v>91</v>
      </c>
      <c r="E63" s="88">
        <v>2</v>
      </c>
      <c r="F63" s="11" t="s">
        <v>35</v>
      </c>
      <c r="G63" s="21">
        <v>0.03</v>
      </c>
      <c r="H63" s="21">
        <f>SUM(H64:H66)</f>
        <v>1</v>
      </c>
      <c r="I63" s="96">
        <v>100</v>
      </c>
      <c r="J63" s="30">
        <f>K63*100</f>
        <v>0</v>
      </c>
      <c r="K63" s="13">
        <f>SUM(O64:O66)</f>
        <v>0</v>
      </c>
      <c r="L63" s="18">
        <f>IF(K63&lt;=0%,0,IF(K63&lt;50%,1,IF(K63&lt;70%,2,IF(K63&lt;90%,3,IF(K63&lt;100%,4,IF(K63=100%,5,5.5))))))</f>
        <v>0</v>
      </c>
      <c r="M63" s="15">
        <f>L63*G63</f>
        <v>0</v>
      </c>
      <c r="N63" s="16">
        <f>IF(K63&lt;=0,0,IF(K63&lt;120%,K63,120%))*G63</f>
        <v>0</v>
      </c>
      <c r="O63" s="17"/>
      <c r="P63" s="90" t="s">
        <v>92</v>
      </c>
      <c r="Q63" s="90" t="s">
        <v>92</v>
      </c>
    </row>
    <row r="64" spans="1:17" s="85" customFormat="1" ht="30">
      <c r="A64" s="169"/>
      <c r="B64" s="172"/>
      <c r="C64" s="177"/>
      <c r="D64" s="116" t="s">
        <v>93</v>
      </c>
      <c r="E64" s="88"/>
      <c r="F64" s="48" t="s">
        <v>33</v>
      </c>
      <c r="G64" s="21"/>
      <c r="H64" s="101">
        <v>0.35</v>
      </c>
      <c r="I64" s="117">
        <v>83</v>
      </c>
      <c r="J64" s="26"/>
      <c r="K64" s="13">
        <f>J64/I64</f>
        <v>0</v>
      </c>
      <c r="L64" s="15"/>
      <c r="M64" s="15"/>
      <c r="N64" s="16"/>
      <c r="O64" s="13">
        <f>IF(K64&lt;=0,0,IF(K64&lt;120%,K64,120%))*H64</f>
        <v>0</v>
      </c>
      <c r="P64" s="90"/>
      <c r="Q64" s="90"/>
    </row>
    <row r="65" spans="1:17" s="85" customFormat="1" ht="45">
      <c r="A65" s="169"/>
      <c r="B65" s="172"/>
      <c r="C65" s="177"/>
      <c r="D65" s="92" t="s">
        <v>94</v>
      </c>
      <c r="E65" s="88"/>
      <c r="F65" s="48" t="s">
        <v>35</v>
      </c>
      <c r="G65" s="21"/>
      <c r="H65" s="101">
        <v>0.35</v>
      </c>
      <c r="I65" s="145">
        <v>80</v>
      </c>
      <c r="J65" s="26"/>
      <c r="K65" s="13">
        <f>J65/I65</f>
        <v>0</v>
      </c>
      <c r="L65" s="15"/>
      <c r="M65" s="15"/>
      <c r="N65" s="16"/>
      <c r="O65" s="13">
        <f>IF(K65&lt;=0,0,IF(K65&lt;120%,K65,120%))*H65</f>
        <v>0</v>
      </c>
      <c r="P65" s="90" t="s">
        <v>73</v>
      </c>
      <c r="Q65" s="90" t="s">
        <v>73</v>
      </c>
    </row>
    <row r="66" spans="1:17" s="85" customFormat="1" ht="20.25" customHeight="1">
      <c r="A66" s="170"/>
      <c r="B66" s="173"/>
      <c r="C66" s="178"/>
      <c r="D66" s="116" t="s">
        <v>95</v>
      </c>
      <c r="E66" s="88"/>
      <c r="F66" s="48" t="s">
        <v>35</v>
      </c>
      <c r="G66" s="21"/>
      <c r="H66" s="101">
        <v>0.3</v>
      </c>
      <c r="I66" s="96">
        <v>100</v>
      </c>
      <c r="J66" s="26"/>
      <c r="K66" s="13">
        <f>J66/I66</f>
        <v>0</v>
      </c>
      <c r="L66" s="15"/>
      <c r="M66" s="15"/>
      <c r="N66" s="16"/>
      <c r="O66" s="13">
        <f>IF(K66&lt;=0,0,IF(K66&lt;120%,K66,120%))*H66</f>
        <v>0</v>
      </c>
      <c r="P66" s="90" t="s">
        <v>92</v>
      </c>
      <c r="Q66" s="90" t="s">
        <v>92</v>
      </c>
    </row>
    <row r="67" spans="1:17" s="149" customFormat="1" ht="18" customHeight="1">
      <c r="A67" s="164" t="s">
        <v>96</v>
      </c>
      <c r="B67" s="164"/>
      <c r="C67" s="164"/>
      <c r="D67" s="164"/>
      <c r="E67" s="164"/>
      <c r="F67" s="164"/>
      <c r="G67" s="49">
        <f>G49+G14+G9</f>
        <v>1</v>
      </c>
      <c r="H67" s="49"/>
      <c r="I67" s="146"/>
      <c r="J67" s="147"/>
      <c r="K67" s="147"/>
      <c r="L67" s="50">
        <f>L49+L14+L9</f>
        <v>0</v>
      </c>
      <c r="M67" s="51">
        <f>M49+M14+M9</f>
        <v>0</v>
      </c>
      <c r="N67" s="52">
        <f>N49+N14+N9</f>
        <v>0</v>
      </c>
      <c r="O67" s="53"/>
      <c r="P67" s="148"/>
      <c r="Q67" s="148"/>
    </row>
    <row r="68" spans="1:17" s="85" customFormat="1">
      <c r="E68" s="150"/>
      <c r="F68" s="151"/>
      <c r="G68" s="152"/>
      <c r="H68" s="152"/>
      <c r="I68" s="151"/>
      <c r="L68" s="153"/>
      <c r="M68" s="154"/>
      <c r="N68" s="153"/>
      <c r="O68" s="155"/>
    </row>
    <row r="69" spans="1:17" s="85" customFormat="1">
      <c r="E69" s="150"/>
      <c r="F69" s="151"/>
      <c r="G69" s="152"/>
      <c r="H69" s="152"/>
      <c r="I69" s="151"/>
      <c r="L69" s="153"/>
      <c r="M69" s="154"/>
      <c r="N69" s="153"/>
      <c r="O69" s="155"/>
    </row>
    <row r="70" spans="1:17" s="85" customFormat="1">
      <c r="E70" s="150"/>
      <c r="F70" s="151"/>
      <c r="G70" s="152"/>
      <c r="H70" s="152"/>
      <c r="I70" s="151"/>
      <c r="L70" s="153"/>
      <c r="M70" s="154"/>
      <c r="N70" s="153"/>
      <c r="O70" s="155"/>
    </row>
    <row r="71" spans="1:17" s="85" customFormat="1">
      <c r="E71" s="150"/>
      <c r="F71" s="151"/>
      <c r="G71" s="152"/>
      <c r="H71" s="152"/>
      <c r="I71" s="151"/>
      <c r="L71" s="153"/>
      <c r="M71" s="154"/>
      <c r="N71" s="153"/>
      <c r="O71" s="155"/>
    </row>
    <row r="72" spans="1:17" s="85" customFormat="1">
      <c r="E72" s="150"/>
      <c r="F72" s="151"/>
      <c r="G72" s="152"/>
      <c r="H72" s="152"/>
      <c r="I72" s="151"/>
      <c r="L72" s="153"/>
      <c r="M72" s="154"/>
      <c r="N72" s="153"/>
      <c r="O72" s="155"/>
    </row>
    <row r="73" spans="1:17" s="85" customFormat="1">
      <c r="E73" s="150"/>
      <c r="F73" s="151"/>
      <c r="G73" s="152"/>
      <c r="H73" s="152"/>
      <c r="I73" s="151"/>
      <c r="L73" s="153"/>
      <c r="M73" s="154"/>
      <c r="N73" s="153"/>
      <c r="O73" s="155"/>
    </row>
    <row r="74" spans="1:17" s="85" customFormat="1">
      <c r="F74" s="151"/>
      <c r="I74" s="151"/>
      <c r="L74" s="153"/>
      <c r="M74" s="154"/>
      <c r="N74" s="153"/>
    </row>
    <row r="75" spans="1:17" s="85" customFormat="1">
      <c r="F75" s="151"/>
      <c r="I75" s="151"/>
      <c r="L75" s="153"/>
      <c r="M75" s="154"/>
      <c r="N75" s="153"/>
    </row>
    <row r="76" spans="1:17" s="85" customFormat="1">
      <c r="F76" s="151"/>
      <c r="I76" s="151"/>
      <c r="L76" s="153"/>
      <c r="M76" s="154"/>
      <c r="N76" s="153"/>
    </row>
    <row r="77" spans="1:17" s="85" customFormat="1">
      <c r="F77" s="151"/>
      <c r="I77" s="151"/>
      <c r="L77" s="153"/>
      <c r="M77" s="154"/>
      <c r="N77" s="153"/>
    </row>
    <row r="78" spans="1:17" s="85" customFormat="1">
      <c r="F78" s="151"/>
      <c r="I78" s="151"/>
      <c r="L78" s="153"/>
      <c r="M78" s="154"/>
      <c r="N78" s="153"/>
    </row>
    <row r="79" spans="1:17" s="85" customFormat="1">
      <c r="F79" s="151"/>
      <c r="I79" s="151"/>
      <c r="L79" s="153"/>
      <c r="M79" s="154"/>
      <c r="N79" s="153"/>
    </row>
    <row r="80" spans="1:17" s="85" customFormat="1">
      <c r="F80" s="151"/>
      <c r="I80" s="151"/>
      <c r="L80" s="153"/>
      <c r="M80" s="154"/>
      <c r="N80" s="153"/>
    </row>
    <row r="81" spans="6:14" s="85" customFormat="1">
      <c r="F81" s="151"/>
      <c r="I81" s="151"/>
      <c r="L81" s="153"/>
      <c r="M81" s="154"/>
      <c r="N81" s="153"/>
    </row>
    <row r="82" spans="6:14" s="85" customFormat="1">
      <c r="F82" s="151"/>
      <c r="I82" s="151"/>
      <c r="L82" s="153"/>
      <c r="M82" s="154"/>
      <c r="N82" s="153"/>
    </row>
    <row r="83" spans="6:14" s="85" customFormat="1">
      <c r="F83" s="151"/>
      <c r="I83" s="151"/>
      <c r="L83" s="153"/>
      <c r="M83" s="154"/>
      <c r="N83" s="153"/>
    </row>
    <row r="84" spans="6:14" s="85" customFormat="1">
      <c r="F84" s="151"/>
      <c r="I84" s="151"/>
      <c r="L84" s="153"/>
      <c r="M84" s="154"/>
      <c r="N84" s="153"/>
    </row>
    <row r="85" spans="6:14" s="85" customFormat="1">
      <c r="F85" s="151"/>
      <c r="I85" s="151"/>
      <c r="L85" s="153"/>
      <c r="M85" s="154"/>
      <c r="N85" s="153"/>
    </row>
    <row r="86" spans="6:14" s="85" customFormat="1">
      <c r="F86" s="151"/>
      <c r="I86" s="151"/>
      <c r="L86" s="153"/>
      <c r="M86" s="154"/>
      <c r="N86" s="153"/>
    </row>
    <row r="87" spans="6:14" s="85" customFormat="1">
      <c r="F87" s="151"/>
      <c r="I87" s="151"/>
      <c r="L87" s="153"/>
      <c r="M87" s="154"/>
      <c r="N87" s="153"/>
    </row>
    <row r="88" spans="6:14" s="85" customFormat="1">
      <c r="F88" s="151"/>
      <c r="I88" s="151"/>
      <c r="L88" s="153"/>
      <c r="M88" s="154"/>
      <c r="N88" s="153"/>
    </row>
    <row r="89" spans="6:14" s="85" customFormat="1">
      <c r="F89" s="151"/>
      <c r="I89" s="151"/>
      <c r="L89" s="153"/>
      <c r="M89" s="154"/>
      <c r="N89" s="153"/>
    </row>
    <row r="90" spans="6:14" s="85" customFormat="1">
      <c r="F90" s="151"/>
      <c r="I90" s="151"/>
      <c r="L90" s="153"/>
      <c r="M90" s="154"/>
      <c r="N90" s="153"/>
    </row>
    <row r="91" spans="6:14" s="85" customFormat="1">
      <c r="F91" s="151"/>
      <c r="I91" s="151"/>
      <c r="L91" s="153"/>
      <c r="M91" s="154"/>
      <c r="N91" s="153"/>
    </row>
    <row r="92" spans="6:14" s="85" customFormat="1">
      <c r="F92" s="151"/>
      <c r="I92" s="151"/>
      <c r="L92" s="153"/>
      <c r="M92" s="154"/>
      <c r="N92" s="153"/>
    </row>
    <row r="93" spans="6:14" s="85" customFormat="1">
      <c r="F93" s="151"/>
      <c r="I93" s="151"/>
      <c r="L93" s="153"/>
      <c r="M93" s="154"/>
      <c r="N93" s="153"/>
    </row>
    <row r="94" spans="6:14" s="85" customFormat="1">
      <c r="F94" s="151"/>
      <c r="I94" s="151"/>
      <c r="L94" s="153"/>
      <c r="M94" s="154"/>
      <c r="N94" s="153"/>
    </row>
    <row r="95" spans="6:14" s="85" customFormat="1">
      <c r="F95" s="151"/>
      <c r="I95" s="151"/>
      <c r="L95" s="153"/>
      <c r="M95" s="154"/>
      <c r="N95" s="153"/>
    </row>
    <row r="96" spans="6:14" s="85" customFormat="1">
      <c r="F96" s="151"/>
      <c r="I96" s="151"/>
      <c r="L96" s="153"/>
      <c r="M96" s="154"/>
      <c r="N96" s="153"/>
    </row>
    <row r="97" spans="6:14" s="85" customFormat="1">
      <c r="F97" s="151"/>
      <c r="I97" s="151"/>
      <c r="L97" s="153"/>
      <c r="M97" s="154"/>
      <c r="N97" s="153"/>
    </row>
    <row r="98" spans="6:14" s="85" customFormat="1">
      <c r="F98" s="151"/>
      <c r="I98" s="151"/>
      <c r="L98" s="153"/>
      <c r="M98" s="154"/>
      <c r="N98" s="153"/>
    </row>
    <row r="99" spans="6:14" s="85" customFormat="1">
      <c r="F99" s="151"/>
      <c r="I99" s="151"/>
      <c r="L99" s="153"/>
      <c r="M99" s="154"/>
      <c r="N99" s="153"/>
    </row>
    <row r="100" spans="6:14" s="85" customFormat="1">
      <c r="F100" s="151"/>
      <c r="I100" s="151"/>
      <c r="L100" s="153"/>
      <c r="M100" s="154"/>
      <c r="N100" s="153"/>
    </row>
    <row r="101" spans="6:14" s="85" customFormat="1">
      <c r="F101" s="151"/>
      <c r="I101" s="151"/>
      <c r="L101" s="153"/>
      <c r="M101" s="154"/>
      <c r="N101" s="153"/>
    </row>
    <row r="102" spans="6:14" s="85" customFormat="1">
      <c r="F102" s="151"/>
      <c r="I102" s="151"/>
      <c r="L102" s="153"/>
      <c r="M102" s="154"/>
      <c r="N102" s="153"/>
    </row>
    <row r="103" spans="6:14" s="85" customFormat="1">
      <c r="F103" s="151"/>
      <c r="I103" s="151"/>
      <c r="L103" s="153"/>
      <c r="M103" s="154"/>
      <c r="N103" s="153"/>
    </row>
    <row r="104" spans="6:14" s="85" customFormat="1">
      <c r="F104" s="151"/>
      <c r="I104" s="151"/>
      <c r="L104" s="153"/>
      <c r="M104" s="154"/>
      <c r="N104" s="153"/>
    </row>
    <row r="105" spans="6:14" s="85" customFormat="1">
      <c r="F105" s="151"/>
      <c r="I105" s="151"/>
      <c r="L105" s="153"/>
      <c r="M105" s="154"/>
      <c r="N105" s="153"/>
    </row>
    <row r="106" spans="6:14" s="85" customFormat="1">
      <c r="F106" s="151"/>
      <c r="I106" s="151"/>
      <c r="L106" s="153"/>
      <c r="M106" s="154"/>
      <c r="N106" s="153"/>
    </row>
    <row r="107" spans="6:14" s="85" customFormat="1">
      <c r="F107" s="151"/>
      <c r="I107" s="151"/>
      <c r="L107" s="153"/>
      <c r="M107" s="154"/>
      <c r="N107" s="153"/>
    </row>
    <row r="108" spans="6:14" s="85" customFormat="1">
      <c r="F108" s="151"/>
      <c r="I108" s="151"/>
      <c r="L108" s="153"/>
      <c r="M108" s="154"/>
      <c r="N108" s="153"/>
    </row>
    <row r="109" spans="6:14" s="85" customFormat="1">
      <c r="F109" s="151"/>
      <c r="I109" s="151"/>
      <c r="L109" s="153"/>
      <c r="M109" s="154"/>
      <c r="N109" s="153"/>
    </row>
    <row r="110" spans="6:14" s="85" customFormat="1">
      <c r="F110" s="151"/>
      <c r="I110" s="151"/>
      <c r="L110" s="153"/>
      <c r="M110" s="154"/>
      <c r="N110" s="153"/>
    </row>
    <row r="111" spans="6:14" s="85" customFormat="1">
      <c r="F111" s="151"/>
      <c r="I111" s="151"/>
      <c r="L111" s="153"/>
      <c r="M111" s="154"/>
      <c r="N111" s="153"/>
    </row>
    <row r="112" spans="6:14" s="85" customFormat="1">
      <c r="F112" s="151"/>
      <c r="I112" s="151"/>
      <c r="L112" s="153"/>
      <c r="M112" s="154"/>
      <c r="N112" s="153"/>
    </row>
    <row r="113" spans="6:14" s="85" customFormat="1">
      <c r="F113" s="151"/>
      <c r="I113" s="156"/>
      <c r="L113" s="153"/>
      <c r="M113" s="154"/>
      <c r="N113" s="153"/>
    </row>
    <row r="114" spans="6:14" s="85" customFormat="1">
      <c r="F114" s="151"/>
      <c r="I114" s="156"/>
      <c r="L114" s="153"/>
      <c r="M114" s="154"/>
      <c r="N114" s="153"/>
    </row>
    <row r="115" spans="6:14" s="85" customFormat="1">
      <c r="F115" s="151"/>
      <c r="I115" s="156"/>
      <c r="L115" s="153"/>
      <c r="M115" s="154"/>
      <c r="N115" s="153"/>
    </row>
    <row r="116" spans="6:14" s="85" customFormat="1">
      <c r="F116" s="151"/>
      <c r="I116" s="156"/>
      <c r="L116" s="153"/>
      <c r="M116" s="154"/>
      <c r="N116" s="153"/>
    </row>
    <row r="117" spans="6:14" s="85" customFormat="1">
      <c r="F117" s="151"/>
      <c r="I117" s="156"/>
      <c r="L117" s="153"/>
      <c r="M117" s="154"/>
      <c r="N117" s="153"/>
    </row>
    <row r="118" spans="6:14" s="85" customFormat="1">
      <c r="F118" s="151"/>
      <c r="I118" s="156"/>
      <c r="L118" s="153"/>
      <c r="M118" s="154"/>
      <c r="N118" s="153"/>
    </row>
    <row r="119" spans="6:14" s="85" customFormat="1">
      <c r="F119" s="151"/>
      <c r="I119" s="156"/>
      <c r="L119" s="153"/>
      <c r="M119" s="154"/>
      <c r="N119" s="153"/>
    </row>
    <row r="120" spans="6:14" s="85" customFormat="1">
      <c r="F120" s="151"/>
      <c r="I120" s="156"/>
      <c r="L120" s="153"/>
      <c r="M120" s="154"/>
      <c r="N120" s="153"/>
    </row>
    <row r="121" spans="6:14" s="85" customFormat="1">
      <c r="F121" s="151"/>
      <c r="I121" s="156"/>
      <c r="L121" s="153"/>
      <c r="M121" s="154"/>
      <c r="N121" s="153"/>
    </row>
    <row r="122" spans="6:14" s="85" customFormat="1">
      <c r="F122" s="151"/>
      <c r="I122" s="157"/>
      <c r="L122" s="153"/>
      <c r="M122" s="154"/>
      <c r="N122" s="153"/>
    </row>
    <row r="123" spans="6:14" s="85" customFormat="1">
      <c r="F123" s="151"/>
      <c r="I123" s="157"/>
      <c r="L123" s="153"/>
      <c r="M123" s="154"/>
      <c r="N123" s="153"/>
    </row>
    <row r="124" spans="6:14" s="85" customFormat="1">
      <c r="F124" s="151"/>
      <c r="I124" s="157"/>
      <c r="L124" s="153"/>
      <c r="M124" s="154"/>
      <c r="N124" s="153"/>
    </row>
    <row r="125" spans="6:14" s="85" customFormat="1">
      <c r="F125" s="151"/>
      <c r="I125" s="157"/>
      <c r="L125" s="153"/>
      <c r="M125" s="154"/>
      <c r="N125" s="153"/>
    </row>
    <row r="126" spans="6:14" s="85" customFormat="1">
      <c r="F126" s="151"/>
      <c r="I126" s="157"/>
      <c r="L126" s="153"/>
      <c r="M126" s="154"/>
      <c r="N126" s="153"/>
    </row>
    <row r="127" spans="6:14" s="85" customFormat="1">
      <c r="F127" s="151"/>
      <c r="I127" s="157"/>
      <c r="L127" s="153"/>
      <c r="M127" s="154"/>
      <c r="N127" s="153"/>
    </row>
    <row r="128" spans="6:14" s="85" customFormat="1">
      <c r="F128" s="151"/>
      <c r="I128" s="157"/>
      <c r="L128" s="153"/>
      <c r="M128" s="154"/>
      <c r="N128" s="153"/>
    </row>
    <row r="129" spans="6:14" s="85" customFormat="1">
      <c r="F129" s="151"/>
      <c r="I129" s="157"/>
      <c r="L129" s="153"/>
      <c r="M129" s="154"/>
      <c r="N129" s="153"/>
    </row>
    <row r="130" spans="6:14" s="85" customFormat="1">
      <c r="F130" s="151"/>
      <c r="I130" s="157"/>
      <c r="L130" s="153"/>
      <c r="M130" s="154"/>
      <c r="N130" s="153"/>
    </row>
    <row r="131" spans="6:14" s="85" customFormat="1">
      <c r="F131" s="151"/>
      <c r="I131" s="157"/>
      <c r="L131" s="153"/>
      <c r="M131" s="154"/>
      <c r="N131" s="153"/>
    </row>
    <row r="132" spans="6:14" s="85" customFormat="1">
      <c r="F132" s="151"/>
      <c r="I132" s="157"/>
      <c r="L132" s="153"/>
      <c r="M132" s="154"/>
      <c r="N132" s="153"/>
    </row>
    <row r="133" spans="6:14" s="85" customFormat="1">
      <c r="F133" s="151"/>
      <c r="I133" s="157"/>
      <c r="L133" s="153"/>
      <c r="M133" s="154"/>
      <c r="N133" s="153"/>
    </row>
    <row r="134" spans="6:14" s="85" customFormat="1">
      <c r="F134" s="151"/>
      <c r="I134" s="157"/>
      <c r="L134" s="153"/>
      <c r="M134" s="154"/>
      <c r="N134" s="153"/>
    </row>
    <row r="135" spans="6:14" s="85" customFormat="1">
      <c r="F135" s="151"/>
      <c r="I135" s="157"/>
      <c r="L135" s="153"/>
      <c r="M135" s="154"/>
      <c r="N135" s="153"/>
    </row>
    <row r="136" spans="6:14" s="85" customFormat="1">
      <c r="F136" s="151"/>
      <c r="I136" s="157"/>
      <c r="L136" s="153"/>
      <c r="M136" s="154"/>
      <c r="N136" s="153"/>
    </row>
    <row r="137" spans="6:14" s="85" customFormat="1">
      <c r="F137" s="151"/>
      <c r="I137" s="157"/>
      <c r="L137" s="153"/>
      <c r="M137" s="154"/>
      <c r="N137" s="153"/>
    </row>
    <row r="138" spans="6:14" s="85" customFormat="1">
      <c r="F138" s="151"/>
      <c r="I138" s="157"/>
      <c r="L138" s="153"/>
      <c r="M138" s="154"/>
      <c r="N138" s="153"/>
    </row>
    <row r="139" spans="6:14" s="85" customFormat="1">
      <c r="F139" s="151"/>
      <c r="I139" s="157"/>
      <c r="L139" s="153"/>
      <c r="M139" s="154"/>
      <c r="N139" s="153"/>
    </row>
    <row r="140" spans="6:14" s="85" customFormat="1">
      <c r="F140" s="151"/>
      <c r="I140" s="157"/>
      <c r="L140" s="153"/>
      <c r="M140" s="154"/>
      <c r="N140" s="153"/>
    </row>
    <row r="141" spans="6:14" s="85" customFormat="1">
      <c r="F141" s="151"/>
      <c r="I141" s="157"/>
      <c r="L141" s="153"/>
      <c r="M141" s="154"/>
      <c r="N141" s="153"/>
    </row>
    <row r="142" spans="6:14" s="85" customFormat="1">
      <c r="F142" s="151"/>
      <c r="I142" s="157"/>
      <c r="L142" s="153"/>
      <c r="M142" s="154"/>
      <c r="N142" s="153"/>
    </row>
    <row r="143" spans="6:14" s="85" customFormat="1">
      <c r="F143" s="151"/>
      <c r="I143" s="157"/>
      <c r="L143" s="153"/>
      <c r="M143" s="154"/>
      <c r="N143" s="153"/>
    </row>
    <row r="144" spans="6:14" s="85" customFormat="1">
      <c r="F144" s="151"/>
      <c r="I144" s="157"/>
      <c r="L144" s="153"/>
      <c r="M144" s="154"/>
      <c r="N144" s="153"/>
    </row>
    <row r="145" spans="6:14" s="85" customFormat="1">
      <c r="F145" s="151"/>
      <c r="I145" s="157"/>
      <c r="L145" s="153"/>
      <c r="M145" s="154"/>
      <c r="N145" s="153"/>
    </row>
    <row r="146" spans="6:14" s="85" customFormat="1">
      <c r="F146" s="151"/>
      <c r="I146" s="157"/>
      <c r="L146" s="153"/>
      <c r="M146" s="154"/>
      <c r="N146" s="153"/>
    </row>
    <row r="147" spans="6:14" s="85" customFormat="1">
      <c r="F147" s="151"/>
      <c r="I147" s="157"/>
      <c r="L147" s="153"/>
      <c r="M147" s="154"/>
      <c r="N147" s="153"/>
    </row>
    <row r="148" spans="6:14" s="85" customFormat="1">
      <c r="F148" s="151"/>
      <c r="I148" s="157"/>
      <c r="L148" s="153"/>
      <c r="M148" s="154"/>
      <c r="N148" s="153"/>
    </row>
    <row r="149" spans="6:14" s="85" customFormat="1">
      <c r="F149" s="151"/>
      <c r="I149" s="157"/>
      <c r="L149" s="153"/>
      <c r="M149" s="154"/>
      <c r="N149" s="153"/>
    </row>
    <row r="150" spans="6:14" s="85" customFormat="1">
      <c r="F150" s="151"/>
      <c r="I150" s="157"/>
      <c r="L150" s="153"/>
      <c r="M150" s="154"/>
      <c r="N150" s="153"/>
    </row>
    <row r="151" spans="6:14" s="85" customFormat="1">
      <c r="F151" s="151"/>
      <c r="I151" s="157"/>
      <c r="L151" s="153"/>
      <c r="M151" s="154"/>
      <c r="N151" s="153"/>
    </row>
    <row r="152" spans="6:14" s="85" customFormat="1">
      <c r="F152" s="151"/>
      <c r="I152" s="157"/>
      <c r="L152" s="153"/>
      <c r="M152" s="154"/>
      <c r="N152" s="153"/>
    </row>
    <row r="153" spans="6:14" s="85" customFormat="1">
      <c r="F153" s="151"/>
      <c r="I153" s="157"/>
      <c r="L153" s="153"/>
      <c r="M153" s="154"/>
      <c r="N153" s="153"/>
    </row>
    <row r="154" spans="6:14" s="85" customFormat="1">
      <c r="F154" s="151"/>
      <c r="I154" s="157"/>
      <c r="L154" s="153"/>
      <c r="M154" s="154"/>
      <c r="N154" s="153"/>
    </row>
    <row r="155" spans="6:14" s="85" customFormat="1">
      <c r="F155" s="151"/>
      <c r="I155" s="157"/>
      <c r="L155" s="153"/>
      <c r="M155" s="154"/>
      <c r="N155" s="153"/>
    </row>
    <row r="156" spans="6:14" s="85" customFormat="1">
      <c r="F156" s="151"/>
      <c r="I156" s="157"/>
      <c r="L156" s="153"/>
      <c r="M156" s="154"/>
      <c r="N156" s="153"/>
    </row>
    <row r="157" spans="6:14" s="85" customFormat="1">
      <c r="F157" s="151"/>
      <c r="I157" s="157"/>
      <c r="L157" s="153"/>
      <c r="M157" s="154"/>
      <c r="N157" s="153"/>
    </row>
    <row r="158" spans="6:14" s="85" customFormat="1">
      <c r="F158" s="151"/>
      <c r="I158" s="157"/>
      <c r="L158" s="153"/>
      <c r="M158" s="154"/>
      <c r="N158" s="153"/>
    </row>
    <row r="159" spans="6:14" s="85" customFormat="1">
      <c r="F159" s="151"/>
      <c r="I159" s="157"/>
      <c r="L159" s="153"/>
      <c r="M159" s="154"/>
      <c r="N159" s="153"/>
    </row>
    <row r="160" spans="6:14" s="85" customFormat="1">
      <c r="F160" s="151"/>
      <c r="I160" s="157"/>
      <c r="L160" s="153"/>
      <c r="M160" s="154"/>
      <c r="N160" s="153"/>
    </row>
    <row r="161" spans="6:14" s="85" customFormat="1">
      <c r="F161" s="151"/>
      <c r="I161" s="157"/>
      <c r="L161" s="153"/>
      <c r="M161" s="154"/>
      <c r="N161" s="153"/>
    </row>
    <row r="162" spans="6:14" s="85" customFormat="1">
      <c r="F162" s="151"/>
      <c r="I162" s="157"/>
      <c r="L162" s="153"/>
      <c r="M162" s="154"/>
      <c r="N162" s="153"/>
    </row>
    <row r="163" spans="6:14" s="85" customFormat="1">
      <c r="F163" s="151"/>
      <c r="I163" s="157"/>
      <c r="L163" s="153"/>
      <c r="M163" s="154"/>
      <c r="N163" s="153"/>
    </row>
    <row r="164" spans="6:14" s="85" customFormat="1">
      <c r="F164" s="151"/>
      <c r="I164" s="157"/>
      <c r="L164" s="153"/>
      <c r="M164" s="154"/>
      <c r="N164" s="153"/>
    </row>
    <row r="165" spans="6:14" s="85" customFormat="1">
      <c r="F165" s="151"/>
      <c r="I165" s="157"/>
      <c r="L165" s="153"/>
      <c r="M165" s="154"/>
      <c r="N165" s="153"/>
    </row>
    <row r="166" spans="6:14" s="85" customFormat="1">
      <c r="F166" s="151"/>
      <c r="I166" s="157"/>
      <c r="L166" s="153"/>
      <c r="M166" s="154"/>
      <c r="N166" s="153"/>
    </row>
    <row r="167" spans="6:14" s="85" customFormat="1">
      <c r="F167" s="151"/>
      <c r="I167" s="157"/>
      <c r="L167" s="153"/>
      <c r="M167" s="154"/>
      <c r="N167" s="153"/>
    </row>
    <row r="168" spans="6:14" s="85" customFormat="1">
      <c r="F168" s="151"/>
      <c r="I168" s="157"/>
      <c r="L168" s="153"/>
      <c r="M168" s="154"/>
      <c r="N168" s="153"/>
    </row>
    <row r="169" spans="6:14" s="85" customFormat="1">
      <c r="F169" s="151"/>
      <c r="I169" s="157"/>
      <c r="L169" s="153"/>
      <c r="M169" s="154"/>
      <c r="N169" s="153"/>
    </row>
    <row r="170" spans="6:14" s="85" customFormat="1">
      <c r="F170" s="151"/>
      <c r="I170" s="157"/>
      <c r="L170" s="153"/>
      <c r="M170" s="154"/>
      <c r="N170" s="153"/>
    </row>
    <row r="171" spans="6:14" s="85" customFormat="1">
      <c r="F171" s="151"/>
      <c r="I171" s="157"/>
      <c r="L171" s="153"/>
      <c r="M171" s="154"/>
      <c r="N171" s="153"/>
    </row>
    <row r="172" spans="6:14" s="85" customFormat="1">
      <c r="F172" s="151"/>
      <c r="I172" s="157"/>
      <c r="L172" s="153"/>
      <c r="M172" s="154"/>
      <c r="N172" s="153"/>
    </row>
    <row r="173" spans="6:14" s="85" customFormat="1">
      <c r="F173" s="151"/>
      <c r="I173" s="157"/>
      <c r="L173" s="153"/>
      <c r="M173" s="154"/>
      <c r="N173" s="153"/>
    </row>
    <row r="174" spans="6:14" s="85" customFormat="1">
      <c r="F174" s="151"/>
      <c r="I174" s="157"/>
      <c r="L174" s="153"/>
      <c r="M174" s="154"/>
      <c r="N174" s="153"/>
    </row>
    <row r="175" spans="6:14" s="85" customFormat="1">
      <c r="F175" s="151"/>
      <c r="I175" s="157"/>
      <c r="L175" s="153"/>
      <c r="M175" s="154"/>
      <c r="N175" s="153"/>
    </row>
    <row r="176" spans="6:14" s="85" customFormat="1">
      <c r="F176" s="151"/>
      <c r="I176" s="157"/>
      <c r="L176" s="153"/>
      <c r="M176" s="154"/>
      <c r="N176" s="153"/>
    </row>
    <row r="177" spans="6:14" s="85" customFormat="1">
      <c r="F177" s="151"/>
      <c r="I177" s="157"/>
      <c r="L177" s="153"/>
      <c r="M177" s="154"/>
      <c r="N177" s="153"/>
    </row>
    <row r="178" spans="6:14" s="85" customFormat="1">
      <c r="F178" s="151"/>
      <c r="I178" s="157"/>
      <c r="L178" s="153"/>
      <c r="M178" s="154"/>
      <c r="N178" s="153"/>
    </row>
    <row r="179" spans="6:14" s="85" customFormat="1">
      <c r="F179" s="151"/>
      <c r="I179" s="157"/>
      <c r="L179" s="153"/>
      <c r="M179" s="154"/>
      <c r="N179" s="153"/>
    </row>
    <row r="180" spans="6:14" s="85" customFormat="1">
      <c r="F180" s="151"/>
      <c r="I180" s="157"/>
      <c r="L180" s="153"/>
      <c r="M180" s="154"/>
      <c r="N180" s="153"/>
    </row>
    <row r="181" spans="6:14" s="85" customFormat="1">
      <c r="F181" s="151"/>
      <c r="I181" s="157"/>
      <c r="L181" s="153"/>
      <c r="M181" s="154"/>
      <c r="N181" s="153"/>
    </row>
    <row r="182" spans="6:14" s="85" customFormat="1">
      <c r="F182" s="151"/>
      <c r="I182" s="157"/>
      <c r="L182" s="153"/>
      <c r="M182" s="154"/>
      <c r="N182" s="153"/>
    </row>
    <row r="183" spans="6:14" s="85" customFormat="1">
      <c r="F183" s="151"/>
      <c r="I183" s="157"/>
      <c r="L183" s="153"/>
      <c r="M183" s="154"/>
      <c r="N183" s="153"/>
    </row>
    <row r="184" spans="6:14" s="85" customFormat="1">
      <c r="F184" s="151"/>
      <c r="I184" s="157"/>
      <c r="L184" s="153"/>
      <c r="M184" s="154"/>
      <c r="N184" s="153"/>
    </row>
    <row r="185" spans="6:14" s="85" customFormat="1">
      <c r="F185" s="151"/>
      <c r="I185" s="157"/>
      <c r="L185" s="153"/>
      <c r="M185" s="154"/>
      <c r="N185" s="153"/>
    </row>
    <row r="186" spans="6:14" s="85" customFormat="1">
      <c r="F186" s="151"/>
      <c r="I186" s="157"/>
      <c r="L186" s="153"/>
      <c r="M186" s="154"/>
      <c r="N186" s="153"/>
    </row>
    <row r="187" spans="6:14" s="85" customFormat="1">
      <c r="F187" s="151"/>
      <c r="I187" s="157"/>
      <c r="L187" s="153"/>
      <c r="M187" s="154"/>
      <c r="N187" s="153"/>
    </row>
    <row r="188" spans="6:14" s="85" customFormat="1">
      <c r="F188" s="151"/>
      <c r="I188" s="157"/>
      <c r="L188" s="153"/>
      <c r="M188" s="154"/>
      <c r="N188" s="153"/>
    </row>
    <row r="189" spans="6:14" s="85" customFormat="1">
      <c r="F189" s="151"/>
      <c r="I189" s="157"/>
      <c r="L189" s="153"/>
      <c r="M189" s="154"/>
      <c r="N189" s="153"/>
    </row>
    <row r="190" spans="6:14" s="85" customFormat="1">
      <c r="F190" s="151"/>
      <c r="I190" s="157"/>
      <c r="L190" s="153"/>
      <c r="M190" s="154"/>
      <c r="N190" s="153"/>
    </row>
    <row r="191" spans="6:14" s="85" customFormat="1">
      <c r="F191" s="151"/>
      <c r="I191" s="157"/>
      <c r="L191" s="153"/>
      <c r="M191" s="154"/>
      <c r="N191" s="153"/>
    </row>
    <row r="192" spans="6:14" s="85" customFormat="1">
      <c r="F192" s="151"/>
      <c r="I192" s="157"/>
      <c r="L192" s="153"/>
      <c r="M192" s="154"/>
      <c r="N192" s="153"/>
    </row>
    <row r="193" spans="6:14" s="85" customFormat="1">
      <c r="F193" s="151"/>
      <c r="I193" s="157"/>
      <c r="L193" s="153"/>
      <c r="M193" s="154"/>
      <c r="N193" s="153"/>
    </row>
    <row r="194" spans="6:14" s="85" customFormat="1">
      <c r="F194" s="151"/>
      <c r="I194" s="157"/>
      <c r="L194" s="153"/>
      <c r="M194" s="154"/>
      <c r="N194" s="153"/>
    </row>
    <row r="195" spans="6:14" s="85" customFormat="1">
      <c r="F195" s="151"/>
      <c r="I195" s="157"/>
      <c r="L195" s="153"/>
      <c r="M195" s="154"/>
      <c r="N195" s="153"/>
    </row>
    <row r="196" spans="6:14" s="85" customFormat="1">
      <c r="F196" s="151"/>
      <c r="I196" s="157"/>
      <c r="L196" s="153"/>
      <c r="M196" s="154"/>
      <c r="N196" s="153"/>
    </row>
    <row r="197" spans="6:14" s="85" customFormat="1">
      <c r="F197" s="151"/>
      <c r="I197" s="157"/>
      <c r="L197" s="153"/>
      <c r="M197" s="154"/>
      <c r="N197" s="153"/>
    </row>
    <row r="198" spans="6:14" s="85" customFormat="1">
      <c r="F198" s="151"/>
      <c r="I198" s="157"/>
      <c r="L198" s="153"/>
      <c r="M198" s="154"/>
      <c r="N198" s="153"/>
    </row>
    <row r="199" spans="6:14" s="85" customFormat="1">
      <c r="F199" s="151"/>
      <c r="I199" s="157"/>
      <c r="L199" s="153"/>
      <c r="M199" s="154"/>
      <c r="N199" s="153"/>
    </row>
    <row r="200" spans="6:14" s="85" customFormat="1">
      <c r="F200" s="151"/>
      <c r="I200" s="157"/>
      <c r="L200" s="153"/>
      <c r="M200" s="154"/>
      <c r="N200" s="153"/>
    </row>
    <row r="201" spans="6:14" s="85" customFormat="1">
      <c r="F201" s="151"/>
      <c r="I201" s="157"/>
      <c r="L201" s="153"/>
      <c r="M201" s="154"/>
      <c r="N201" s="153"/>
    </row>
    <row r="202" spans="6:14" s="85" customFormat="1">
      <c r="F202" s="151"/>
      <c r="I202" s="157"/>
      <c r="L202" s="153"/>
      <c r="M202" s="154"/>
      <c r="N202" s="153"/>
    </row>
    <row r="203" spans="6:14" s="85" customFormat="1">
      <c r="F203" s="151"/>
      <c r="I203" s="157"/>
      <c r="L203" s="153"/>
      <c r="M203" s="154"/>
      <c r="N203" s="153"/>
    </row>
    <row r="204" spans="6:14" s="85" customFormat="1">
      <c r="F204" s="151"/>
      <c r="I204" s="157"/>
      <c r="L204" s="153"/>
      <c r="M204" s="154"/>
      <c r="N204" s="153"/>
    </row>
    <row r="205" spans="6:14" s="85" customFormat="1">
      <c r="F205" s="151"/>
      <c r="I205" s="157"/>
      <c r="L205" s="153"/>
      <c r="M205" s="154"/>
      <c r="N205" s="153"/>
    </row>
    <row r="206" spans="6:14" s="85" customFormat="1">
      <c r="F206" s="151"/>
      <c r="I206" s="157"/>
      <c r="L206" s="153"/>
      <c r="M206" s="154"/>
      <c r="N206" s="153"/>
    </row>
    <row r="207" spans="6:14" s="85" customFormat="1">
      <c r="F207" s="151"/>
      <c r="I207" s="157"/>
      <c r="L207" s="153"/>
      <c r="M207" s="154"/>
      <c r="N207" s="153"/>
    </row>
    <row r="208" spans="6:14" s="85" customFormat="1">
      <c r="F208" s="151"/>
      <c r="I208" s="157"/>
      <c r="L208" s="153"/>
      <c r="M208" s="154"/>
      <c r="N208" s="153"/>
    </row>
    <row r="209" spans="6:14" s="85" customFormat="1">
      <c r="F209" s="151"/>
      <c r="I209" s="157"/>
      <c r="L209" s="153"/>
      <c r="M209" s="154"/>
      <c r="N209" s="153"/>
    </row>
    <row r="210" spans="6:14" s="85" customFormat="1">
      <c r="F210" s="151"/>
      <c r="I210" s="157"/>
      <c r="L210" s="153"/>
      <c r="M210" s="154"/>
      <c r="N210" s="153"/>
    </row>
    <row r="211" spans="6:14" s="85" customFormat="1">
      <c r="F211" s="151"/>
      <c r="I211" s="157"/>
      <c r="L211" s="153"/>
      <c r="M211" s="154"/>
      <c r="N211" s="153"/>
    </row>
    <row r="212" spans="6:14" s="85" customFormat="1">
      <c r="F212" s="151"/>
      <c r="I212" s="157"/>
      <c r="L212" s="153"/>
      <c r="M212" s="154"/>
      <c r="N212" s="153"/>
    </row>
    <row r="213" spans="6:14" s="85" customFormat="1">
      <c r="F213" s="151"/>
      <c r="I213" s="157"/>
      <c r="L213" s="153"/>
      <c r="M213" s="154"/>
      <c r="N213" s="153"/>
    </row>
    <row r="214" spans="6:14" s="85" customFormat="1">
      <c r="F214" s="151"/>
      <c r="I214" s="157"/>
      <c r="L214" s="153"/>
      <c r="M214" s="154"/>
      <c r="N214" s="153"/>
    </row>
    <row r="215" spans="6:14" s="85" customFormat="1">
      <c r="F215" s="151"/>
      <c r="I215" s="157"/>
      <c r="L215" s="153"/>
      <c r="M215" s="154"/>
      <c r="N215" s="153"/>
    </row>
    <row r="216" spans="6:14" s="85" customFormat="1">
      <c r="F216" s="151"/>
      <c r="I216" s="157"/>
      <c r="L216" s="153"/>
      <c r="M216" s="154"/>
      <c r="N216" s="153"/>
    </row>
    <row r="217" spans="6:14" s="85" customFormat="1">
      <c r="F217" s="151"/>
      <c r="I217" s="157"/>
      <c r="L217" s="153"/>
      <c r="M217" s="154"/>
      <c r="N217" s="153"/>
    </row>
    <row r="218" spans="6:14" s="85" customFormat="1">
      <c r="F218" s="151"/>
      <c r="I218" s="157"/>
      <c r="L218" s="153"/>
      <c r="M218" s="154"/>
      <c r="N218" s="153"/>
    </row>
    <row r="219" spans="6:14" s="85" customFormat="1">
      <c r="F219" s="151"/>
      <c r="I219" s="157"/>
      <c r="L219" s="153"/>
      <c r="M219" s="154"/>
      <c r="N219" s="153"/>
    </row>
    <row r="220" spans="6:14" s="85" customFormat="1">
      <c r="F220" s="151"/>
      <c r="I220" s="157"/>
      <c r="L220" s="153"/>
      <c r="M220" s="154"/>
      <c r="N220" s="153"/>
    </row>
    <row r="221" spans="6:14" s="85" customFormat="1">
      <c r="F221" s="151"/>
      <c r="I221" s="157"/>
      <c r="L221" s="153"/>
      <c r="M221" s="154"/>
      <c r="N221" s="153"/>
    </row>
    <row r="222" spans="6:14" s="85" customFormat="1">
      <c r="F222" s="151"/>
      <c r="I222" s="157"/>
      <c r="L222" s="153"/>
      <c r="M222" s="154"/>
      <c r="N222" s="153"/>
    </row>
    <row r="223" spans="6:14" s="85" customFormat="1">
      <c r="F223" s="151"/>
      <c r="I223" s="157"/>
      <c r="L223" s="153"/>
      <c r="M223" s="154"/>
      <c r="N223" s="153"/>
    </row>
    <row r="224" spans="6:14" s="85" customFormat="1">
      <c r="F224" s="151"/>
      <c r="I224" s="157"/>
      <c r="L224" s="153"/>
      <c r="M224" s="154"/>
      <c r="N224" s="153"/>
    </row>
    <row r="225" spans="6:14" s="85" customFormat="1">
      <c r="F225" s="151"/>
      <c r="I225" s="157"/>
      <c r="L225" s="153"/>
      <c r="M225" s="154"/>
      <c r="N225" s="153"/>
    </row>
    <row r="226" spans="6:14" s="85" customFormat="1">
      <c r="F226" s="151"/>
      <c r="I226" s="157"/>
      <c r="L226" s="153"/>
      <c r="M226" s="154"/>
      <c r="N226" s="153"/>
    </row>
    <row r="227" spans="6:14" s="85" customFormat="1">
      <c r="F227" s="151"/>
      <c r="I227" s="157"/>
      <c r="L227" s="153"/>
      <c r="M227" s="154"/>
      <c r="N227" s="153"/>
    </row>
    <row r="228" spans="6:14" s="85" customFormat="1">
      <c r="F228" s="151"/>
      <c r="I228" s="157"/>
      <c r="L228" s="153"/>
      <c r="M228" s="154"/>
      <c r="N228" s="153"/>
    </row>
    <row r="229" spans="6:14" s="85" customFormat="1">
      <c r="F229" s="151"/>
      <c r="I229" s="157"/>
      <c r="L229" s="153"/>
      <c r="M229" s="154"/>
      <c r="N229" s="153"/>
    </row>
    <row r="230" spans="6:14" s="85" customFormat="1">
      <c r="F230" s="151"/>
      <c r="I230" s="157"/>
      <c r="L230" s="153"/>
      <c r="M230" s="154"/>
      <c r="N230" s="153"/>
    </row>
    <row r="231" spans="6:14" s="85" customFormat="1">
      <c r="F231" s="151"/>
      <c r="I231" s="157"/>
      <c r="L231" s="153"/>
      <c r="M231" s="154"/>
      <c r="N231" s="153"/>
    </row>
    <row r="232" spans="6:14" s="85" customFormat="1">
      <c r="F232" s="151"/>
      <c r="I232" s="157"/>
      <c r="L232" s="153"/>
      <c r="M232" s="154"/>
      <c r="N232" s="153"/>
    </row>
    <row r="233" spans="6:14">
      <c r="H233" s="158"/>
      <c r="I233" s="159"/>
      <c r="J233" s="160"/>
      <c r="M233" s="161"/>
      <c r="N233" s="161"/>
    </row>
    <row r="234" spans="6:14">
      <c r="H234" s="158"/>
      <c r="I234" s="159"/>
      <c r="J234" s="160"/>
      <c r="M234" s="161"/>
      <c r="N234" s="161"/>
    </row>
    <row r="235" spans="6:14">
      <c r="H235" s="158"/>
      <c r="I235" s="159"/>
      <c r="J235" s="160"/>
      <c r="M235" s="161"/>
      <c r="N235" s="161"/>
    </row>
    <row r="236" spans="6:14">
      <c r="H236" s="158"/>
      <c r="I236" s="159"/>
      <c r="J236" s="160"/>
      <c r="M236" s="161"/>
      <c r="N236" s="161"/>
    </row>
    <row r="237" spans="6:14">
      <c r="H237" s="158"/>
      <c r="I237" s="159"/>
      <c r="J237" s="160"/>
      <c r="M237" s="161"/>
      <c r="N237" s="161"/>
    </row>
    <row r="238" spans="6:14">
      <c r="I238" s="160"/>
      <c r="L238" s="161"/>
      <c r="M238" s="161"/>
    </row>
    <row r="239" spans="6:14">
      <c r="I239" s="160"/>
      <c r="L239" s="161"/>
      <c r="M239" s="161"/>
    </row>
    <row r="240" spans="6:14">
      <c r="I240" s="160"/>
      <c r="L240" s="161"/>
      <c r="M240" s="161"/>
    </row>
    <row r="241" spans="9:13">
      <c r="I241" s="160"/>
      <c r="L241" s="161"/>
      <c r="M241" s="161"/>
    </row>
    <row r="242" spans="9:13">
      <c r="I242" s="160"/>
      <c r="L242" s="161"/>
      <c r="M242" s="161"/>
    </row>
    <row r="243" spans="9:13">
      <c r="I243" s="160"/>
      <c r="L243" s="161"/>
      <c r="M243" s="161"/>
    </row>
    <row r="244" spans="9:13">
      <c r="I244" s="160"/>
      <c r="L244" s="161"/>
      <c r="M244" s="161"/>
    </row>
    <row r="245" spans="9:13">
      <c r="I245" s="160"/>
      <c r="L245" s="161"/>
      <c r="M245" s="161"/>
    </row>
    <row r="246" spans="9:13">
      <c r="I246" s="160"/>
      <c r="L246" s="161"/>
      <c r="M246" s="161"/>
    </row>
    <row r="247" spans="9:13">
      <c r="I247" s="160"/>
      <c r="L247" s="161"/>
      <c r="M247" s="161"/>
    </row>
    <row r="248" spans="9:13">
      <c r="I248" s="160"/>
      <c r="L248" s="161"/>
      <c r="M248" s="161"/>
    </row>
    <row r="249" spans="9:13">
      <c r="I249" s="160"/>
      <c r="L249" s="161"/>
      <c r="M249" s="161"/>
    </row>
    <row r="250" spans="9:13">
      <c r="I250" s="160"/>
      <c r="L250" s="161"/>
      <c r="M250" s="161"/>
    </row>
    <row r="251" spans="9:13">
      <c r="I251" s="160"/>
      <c r="L251" s="161"/>
      <c r="M251" s="161"/>
    </row>
    <row r="252" spans="9:13">
      <c r="I252" s="160"/>
      <c r="L252" s="161"/>
      <c r="M252" s="161"/>
    </row>
    <row r="253" spans="9:13">
      <c r="I253" s="160"/>
      <c r="L253" s="161"/>
      <c r="M253" s="161"/>
    </row>
    <row r="254" spans="9:13">
      <c r="I254" s="160"/>
      <c r="L254" s="161"/>
      <c r="M254" s="161"/>
    </row>
    <row r="295" spans="5:13">
      <c r="E295" s="162"/>
      <c r="I295" s="160"/>
      <c r="L295" s="161"/>
      <c r="M295" s="161"/>
    </row>
    <row r="296" spans="5:13">
      <c r="E296" s="162"/>
      <c r="I296" s="160"/>
      <c r="L296" s="161"/>
      <c r="M296" s="161"/>
    </row>
    <row r="297" spans="5:13">
      <c r="E297" s="162"/>
      <c r="I297" s="160"/>
      <c r="L297" s="161"/>
      <c r="M297" s="161"/>
    </row>
    <row r="298" spans="5:13">
      <c r="I298" s="160"/>
      <c r="L298" s="161"/>
      <c r="M298" s="161"/>
    </row>
    <row r="299" spans="5:13">
      <c r="I299" s="160"/>
      <c r="L299" s="161"/>
      <c r="M299" s="161"/>
    </row>
    <row r="300" spans="5:13">
      <c r="I300" s="160"/>
      <c r="L300" s="161"/>
      <c r="M300" s="161"/>
    </row>
    <row r="301" spans="5:13">
      <c r="I301" s="160"/>
      <c r="L301" s="161"/>
      <c r="M301" s="161"/>
    </row>
    <row r="302" spans="5:13">
      <c r="I302" s="160"/>
      <c r="L302" s="161"/>
      <c r="M302" s="161"/>
    </row>
    <row r="303" spans="5:13">
      <c r="I303" s="160"/>
      <c r="L303" s="161"/>
      <c r="M303" s="161"/>
    </row>
    <row r="304" spans="5:13">
      <c r="I304" s="160"/>
      <c r="L304" s="161"/>
      <c r="M304" s="161"/>
    </row>
    <row r="305" spans="9:13">
      <c r="I305" s="160"/>
      <c r="L305" s="161"/>
      <c r="M305" s="161"/>
    </row>
    <row r="306" spans="9:13">
      <c r="I306" s="160"/>
      <c r="L306" s="161"/>
      <c r="M306" s="161"/>
    </row>
    <row r="307" spans="9:13">
      <c r="I307" s="160"/>
      <c r="L307" s="161"/>
      <c r="M307" s="161"/>
    </row>
    <row r="308" spans="9:13">
      <c r="I308" s="160"/>
      <c r="L308" s="161"/>
      <c r="M308" s="161"/>
    </row>
    <row r="309" spans="9:13">
      <c r="I309" s="160"/>
      <c r="L309" s="161"/>
      <c r="M309" s="161"/>
    </row>
    <row r="310" spans="9:13">
      <c r="I310" s="160"/>
      <c r="L310" s="161"/>
      <c r="M310" s="161"/>
    </row>
    <row r="311" spans="9:13">
      <c r="I311" s="160"/>
      <c r="L311" s="161"/>
      <c r="M311" s="161"/>
    </row>
    <row r="312" spans="9:13">
      <c r="I312" s="160"/>
      <c r="L312" s="161"/>
      <c r="M312" s="161"/>
    </row>
    <row r="313" spans="9:13">
      <c r="I313" s="160"/>
      <c r="L313" s="161"/>
      <c r="M313" s="161"/>
    </row>
    <row r="314" spans="9:13">
      <c r="I314" s="160"/>
      <c r="L314" s="161"/>
      <c r="M314" s="161"/>
    </row>
    <row r="315" spans="9:13">
      <c r="I315" s="160"/>
      <c r="L315" s="161"/>
      <c r="M315" s="161"/>
    </row>
    <row r="316" spans="9:13">
      <c r="I316" s="160"/>
      <c r="L316" s="161"/>
      <c r="M316" s="161"/>
    </row>
    <row r="317" spans="9:13">
      <c r="I317" s="160"/>
      <c r="L317" s="161"/>
      <c r="M317" s="161"/>
    </row>
    <row r="318" spans="9:13">
      <c r="I318" s="160"/>
      <c r="L318" s="161"/>
      <c r="M318" s="161"/>
    </row>
    <row r="319" spans="9:13">
      <c r="I319" s="160"/>
      <c r="L319" s="161"/>
      <c r="M319" s="161"/>
    </row>
    <row r="320" spans="9:13">
      <c r="I320" s="160"/>
      <c r="L320" s="161"/>
      <c r="M320" s="161"/>
    </row>
    <row r="321" spans="9:13">
      <c r="I321" s="160"/>
      <c r="L321" s="161"/>
      <c r="M321" s="161"/>
    </row>
    <row r="322" spans="9:13">
      <c r="I322" s="160"/>
      <c r="L322" s="161"/>
      <c r="M322" s="161"/>
    </row>
    <row r="323" spans="9:13">
      <c r="I323" s="160"/>
      <c r="L323" s="161"/>
      <c r="M323" s="161"/>
    </row>
    <row r="324" spans="9:13">
      <c r="I324" s="160"/>
      <c r="L324" s="161"/>
      <c r="M324" s="161"/>
    </row>
    <row r="325" spans="9:13">
      <c r="I325" s="160"/>
      <c r="L325" s="161"/>
      <c r="M325" s="161"/>
    </row>
    <row r="326" spans="9:13">
      <c r="I326" s="160"/>
      <c r="L326" s="161"/>
      <c r="M326" s="161"/>
    </row>
    <row r="327" spans="9:13">
      <c r="I327" s="160"/>
      <c r="L327" s="161"/>
      <c r="M327" s="161"/>
    </row>
    <row r="328" spans="9:13">
      <c r="I328" s="160"/>
      <c r="L328" s="161"/>
      <c r="M328" s="161"/>
    </row>
    <row r="329" spans="9:13">
      <c r="I329" s="160"/>
      <c r="L329" s="161"/>
      <c r="M329" s="161"/>
    </row>
    <row r="330" spans="9:13">
      <c r="I330" s="160"/>
      <c r="L330" s="161"/>
      <c r="M330" s="161"/>
    </row>
    <row r="331" spans="9:13">
      <c r="I331" s="160"/>
      <c r="L331" s="161"/>
      <c r="M331" s="161"/>
    </row>
    <row r="332" spans="9:13">
      <c r="I332" s="160"/>
      <c r="L332" s="161"/>
      <c r="M332" s="161"/>
    </row>
    <row r="333" spans="9:13">
      <c r="I333" s="160"/>
      <c r="L333" s="161"/>
      <c r="M333" s="161"/>
    </row>
    <row r="334" spans="9:13">
      <c r="I334" s="160"/>
      <c r="L334" s="161"/>
      <c r="M334" s="161"/>
    </row>
    <row r="335" spans="9:13">
      <c r="I335" s="160"/>
      <c r="L335" s="161"/>
      <c r="M335" s="161"/>
    </row>
    <row r="336" spans="9:13">
      <c r="I336" s="160"/>
      <c r="L336" s="161"/>
      <c r="M336" s="161"/>
    </row>
    <row r="337" spans="9:13">
      <c r="I337" s="160"/>
      <c r="L337" s="161"/>
      <c r="M337" s="161"/>
    </row>
    <row r="338" spans="9:13">
      <c r="I338" s="160"/>
      <c r="L338" s="161"/>
      <c r="M338" s="161"/>
    </row>
    <row r="339" spans="9:13">
      <c r="I339" s="160"/>
      <c r="L339" s="161"/>
      <c r="M339" s="161"/>
    </row>
    <row r="340" spans="9:13">
      <c r="I340" s="160"/>
      <c r="L340" s="161"/>
      <c r="M340" s="161"/>
    </row>
    <row r="341" spans="9:13">
      <c r="I341" s="160"/>
      <c r="L341" s="161"/>
      <c r="M341" s="161"/>
    </row>
    <row r="342" spans="9:13">
      <c r="I342" s="160"/>
      <c r="L342" s="161"/>
      <c r="M342" s="161"/>
    </row>
    <row r="343" spans="9:13">
      <c r="I343" s="160"/>
      <c r="L343" s="161"/>
      <c r="M343" s="161"/>
    </row>
    <row r="344" spans="9:13">
      <c r="I344" s="160"/>
      <c r="L344" s="161"/>
      <c r="M344" s="161"/>
    </row>
    <row r="345" spans="9:13">
      <c r="I345" s="160"/>
      <c r="L345" s="161"/>
      <c r="M345" s="161"/>
    </row>
    <row r="346" spans="9:13">
      <c r="I346" s="160"/>
      <c r="L346" s="161"/>
      <c r="M346" s="161"/>
    </row>
    <row r="347" spans="9:13">
      <c r="I347" s="160"/>
      <c r="L347" s="161"/>
      <c r="M347" s="161"/>
    </row>
    <row r="348" spans="9:13">
      <c r="I348" s="160"/>
      <c r="L348" s="161"/>
      <c r="M348" s="161"/>
    </row>
    <row r="349" spans="9:13">
      <c r="I349" s="160"/>
      <c r="L349" s="161"/>
      <c r="M349" s="161"/>
    </row>
    <row r="350" spans="9:13">
      <c r="I350" s="160"/>
      <c r="L350" s="161"/>
      <c r="M350" s="161"/>
    </row>
    <row r="351" spans="9:13">
      <c r="I351" s="160"/>
      <c r="L351" s="161"/>
      <c r="M351" s="161"/>
    </row>
    <row r="352" spans="9:13">
      <c r="I352" s="160"/>
      <c r="L352" s="161"/>
      <c r="M352" s="161"/>
    </row>
    <row r="353" spans="9:13">
      <c r="I353" s="160"/>
      <c r="L353" s="161"/>
      <c r="M353" s="161"/>
    </row>
    <row r="354" spans="9:13">
      <c r="I354" s="160"/>
      <c r="L354" s="161"/>
      <c r="M354" s="161"/>
    </row>
    <row r="355" spans="9:13">
      <c r="I355" s="160"/>
      <c r="L355" s="161"/>
      <c r="M355" s="161"/>
    </row>
    <row r="356" spans="9:13">
      <c r="I356" s="160"/>
      <c r="L356" s="161"/>
      <c r="M356" s="161"/>
    </row>
    <row r="357" spans="9:13">
      <c r="I357" s="160"/>
      <c r="L357" s="161"/>
      <c r="M357" s="161"/>
    </row>
    <row r="358" spans="9:13">
      <c r="I358" s="160"/>
      <c r="L358" s="161"/>
      <c r="M358" s="161"/>
    </row>
    <row r="359" spans="9:13">
      <c r="I359" s="160"/>
      <c r="L359" s="161"/>
      <c r="M359" s="161"/>
    </row>
    <row r="360" spans="9:13">
      <c r="I360" s="160"/>
      <c r="L360" s="161"/>
      <c r="M360" s="161"/>
    </row>
    <row r="361" spans="9:13">
      <c r="I361" s="160"/>
      <c r="L361" s="161"/>
      <c r="M361" s="161"/>
    </row>
    <row r="362" spans="9:13">
      <c r="I362" s="160"/>
      <c r="L362" s="161"/>
      <c r="M362" s="161"/>
    </row>
    <row r="363" spans="9:13">
      <c r="I363" s="160"/>
      <c r="L363" s="161"/>
      <c r="M363" s="161"/>
    </row>
    <row r="364" spans="9:13">
      <c r="I364" s="160"/>
      <c r="L364" s="161"/>
      <c r="M364" s="161"/>
    </row>
    <row r="365" spans="9:13">
      <c r="I365" s="160"/>
      <c r="L365" s="161"/>
      <c r="M365" s="161"/>
    </row>
    <row r="366" spans="9:13">
      <c r="I366" s="160"/>
      <c r="L366" s="161"/>
      <c r="M366" s="161"/>
    </row>
    <row r="367" spans="9:13">
      <c r="I367" s="160"/>
      <c r="L367" s="161"/>
      <c r="M367" s="161"/>
    </row>
    <row r="368" spans="9:13">
      <c r="I368" s="160"/>
      <c r="L368" s="161"/>
      <c r="M368" s="161"/>
    </row>
    <row r="369" spans="9:13">
      <c r="I369" s="160"/>
      <c r="L369" s="161"/>
      <c r="M369" s="161"/>
    </row>
    <row r="370" spans="9:13">
      <c r="I370" s="160"/>
      <c r="L370" s="161"/>
      <c r="M370" s="161"/>
    </row>
    <row r="371" spans="9:13">
      <c r="I371" s="160"/>
      <c r="L371" s="161"/>
      <c r="M371" s="161"/>
    </row>
    <row r="372" spans="9:13">
      <c r="I372" s="160"/>
      <c r="L372" s="161"/>
      <c r="M372" s="161"/>
    </row>
    <row r="373" spans="9:13">
      <c r="I373" s="160"/>
      <c r="L373" s="161"/>
      <c r="M373" s="161"/>
    </row>
    <row r="374" spans="9:13">
      <c r="I374" s="160"/>
      <c r="L374" s="161"/>
      <c r="M374" s="161"/>
    </row>
    <row r="375" spans="9:13">
      <c r="I375" s="160"/>
      <c r="L375" s="161"/>
      <c r="M375" s="161"/>
    </row>
    <row r="376" spans="9:13">
      <c r="I376" s="160"/>
      <c r="L376" s="161"/>
      <c r="M376" s="161"/>
    </row>
    <row r="377" spans="9:13">
      <c r="I377" s="160"/>
      <c r="L377" s="161"/>
      <c r="M377" s="161"/>
    </row>
    <row r="378" spans="9:13">
      <c r="I378" s="160"/>
      <c r="L378" s="161"/>
      <c r="M378" s="161"/>
    </row>
    <row r="379" spans="9:13">
      <c r="I379" s="160"/>
      <c r="L379" s="161"/>
      <c r="M379" s="161"/>
    </row>
    <row r="380" spans="9:13">
      <c r="I380" s="160"/>
      <c r="L380" s="161"/>
      <c r="M380" s="161"/>
    </row>
    <row r="381" spans="9:13">
      <c r="I381" s="160"/>
      <c r="L381" s="161"/>
      <c r="M381" s="161"/>
    </row>
    <row r="382" spans="9:13">
      <c r="I382" s="160"/>
      <c r="L382" s="161"/>
      <c r="M382" s="161"/>
    </row>
    <row r="383" spans="9:13">
      <c r="I383" s="160"/>
      <c r="L383" s="161"/>
      <c r="M383" s="161"/>
    </row>
    <row r="384" spans="9:13">
      <c r="I384" s="160"/>
      <c r="L384" s="161"/>
      <c r="M384" s="161"/>
    </row>
    <row r="385" spans="9:13">
      <c r="I385" s="160"/>
      <c r="L385" s="161"/>
      <c r="M385" s="161"/>
    </row>
    <row r="386" spans="9:13">
      <c r="I386" s="160"/>
      <c r="L386" s="161"/>
      <c r="M386" s="161"/>
    </row>
    <row r="387" spans="9:13">
      <c r="I387" s="160"/>
      <c r="L387" s="161"/>
      <c r="M387" s="161"/>
    </row>
    <row r="388" spans="9:13">
      <c r="I388" s="160"/>
      <c r="L388" s="161"/>
      <c r="M388" s="161"/>
    </row>
    <row r="389" spans="9:13">
      <c r="I389" s="160"/>
      <c r="L389" s="161"/>
      <c r="M389" s="161"/>
    </row>
    <row r="390" spans="9:13">
      <c r="I390" s="160"/>
      <c r="L390" s="161"/>
      <c r="M390" s="161"/>
    </row>
    <row r="391" spans="9:13">
      <c r="I391" s="160"/>
      <c r="L391" s="161"/>
      <c r="M391" s="161"/>
    </row>
    <row r="392" spans="9:13">
      <c r="I392" s="160"/>
      <c r="L392" s="161"/>
      <c r="M392" s="161"/>
    </row>
    <row r="393" spans="9:13">
      <c r="I393" s="160"/>
      <c r="L393" s="161"/>
      <c r="M393" s="161"/>
    </row>
    <row r="394" spans="9:13">
      <c r="I394" s="160"/>
      <c r="L394" s="161"/>
      <c r="M394" s="161"/>
    </row>
    <row r="395" spans="9:13">
      <c r="I395" s="160"/>
      <c r="L395" s="161"/>
      <c r="M395" s="161"/>
    </row>
    <row r="396" spans="9:13">
      <c r="I396" s="160"/>
      <c r="L396" s="161"/>
      <c r="M396" s="161"/>
    </row>
    <row r="397" spans="9:13">
      <c r="I397" s="160"/>
      <c r="L397" s="161"/>
      <c r="M397" s="161"/>
    </row>
    <row r="398" spans="9:13">
      <c r="I398" s="160"/>
      <c r="L398" s="161"/>
      <c r="M398" s="161"/>
    </row>
    <row r="399" spans="9:13">
      <c r="I399" s="160"/>
      <c r="L399" s="161"/>
      <c r="M399" s="161"/>
    </row>
    <row r="400" spans="9:13">
      <c r="I400" s="160"/>
      <c r="L400" s="161"/>
      <c r="M400" s="161"/>
    </row>
    <row r="401" spans="9:13">
      <c r="I401" s="160"/>
      <c r="L401" s="161"/>
      <c r="M401" s="161"/>
    </row>
    <row r="402" spans="9:13">
      <c r="I402" s="160"/>
      <c r="L402" s="161"/>
      <c r="M402" s="161"/>
    </row>
    <row r="403" spans="9:13">
      <c r="I403" s="160"/>
      <c r="L403" s="161"/>
      <c r="M403" s="161"/>
    </row>
    <row r="404" spans="9:13">
      <c r="I404" s="160"/>
    </row>
  </sheetData>
  <mergeCells count="27">
    <mergeCell ref="A6:M6"/>
    <mergeCell ref="A1:C1"/>
    <mergeCell ref="E1:P1"/>
    <mergeCell ref="A2:C2"/>
    <mergeCell ref="A4:M4"/>
    <mergeCell ref="A5:M5"/>
    <mergeCell ref="A9:F9"/>
    <mergeCell ref="A10:A13"/>
    <mergeCell ref="B10:B13"/>
    <mergeCell ref="A14:F14"/>
    <mergeCell ref="A15:A18"/>
    <mergeCell ref="B15:B18"/>
    <mergeCell ref="C17:C18"/>
    <mergeCell ref="A20:A21"/>
    <mergeCell ref="B20:B21"/>
    <mergeCell ref="A23:A48"/>
    <mergeCell ref="B23:B48"/>
    <mergeCell ref="C25:C35"/>
    <mergeCell ref="C37:C48"/>
    <mergeCell ref="A67:F67"/>
    <mergeCell ref="A49:F49"/>
    <mergeCell ref="A50:A66"/>
    <mergeCell ref="B52:B60"/>
    <mergeCell ref="C52:C60"/>
    <mergeCell ref="B61:B62"/>
    <mergeCell ref="B63:B66"/>
    <mergeCell ref="C64:C66"/>
  </mergeCells>
  <conditionalFormatting sqref="I50:I54 H36:H50">
    <cfRule type="cellIs" dxfId="79" priority="40" stopIfTrue="1" operator="equal">
      <formula>0</formula>
    </cfRule>
  </conditionalFormatting>
  <conditionalFormatting sqref="H36:H45">
    <cfRule type="cellIs" dxfId="78" priority="39" stopIfTrue="1" operator="equal">
      <formula>0</formula>
    </cfRule>
  </conditionalFormatting>
  <conditionalFormatting sqref="H36:H44">
    <cfRule type="cellIs" dxfId="77" priority="38" stopIfTrue="1" operator="equal">
      <formula>0</formula>
    </cfRule>
  </conditionalFormatting>
  <conditionalFormatting sqref="H36:H46 I50">
    <cfRule type="cellIs" dxfId="76" priority="37" stopIfTrue="1" operator="equal">
      <formula>0</formula>
    </cfRule>
  </conditionalFormatting>
  <conditionalFormatting sqref="H36:H46 I50">
    <cfRule type="cellIs" dxfId="75" priority="36" stopIfTrue="1" operator="equal">
      <formula>0</formula>
    </cfRule>
  </conditionalFormatting>
  <conditionalFormatting sqref="I50">
    <cfRule type="cellIs" dxfId="74" priority="35" stopIfTrue="1" operator="equal">
      <formula>0</formula>
    </cfRule>
  </conditionalFormatting>
  <conditionalFormatting sqref="I50">
    <cfRule type="cellIs" dxfId="73" priority="34" stopIfTrue="1" operator="equal">
      <formula>0</formula>
    </cfRule>
  </conditionalFormatting>
  <conditionalFormatting sqref="H36:H46 I50">
    <cfRule type="cellIs" dxfId="72" priority="33" stopIfTrue="1" operator="equal">
      <formula>0</formula>
    </cfRule>
  </conditionalFormatting>
  <conditionalFormatting sqref="I50">
    <cfRule type="cellIs" dxfId="71" priority="32" stopIfTrue="1" operator="equal">
      <formula>0</formula>
    </cfRule>
  </conditionalFormatting>
  <conditionalFormatting sqref="I50">
    <cfRule type="cellIs" dxfId="70" priority="31" stopIfTrue="1" operator="equal">
      <formula>0</formula>
    </cfRule>
  </conditionalFormatting>
  <conditionalFormatting sqref="H37:H47 I51">
    <cfRule type="cellIs" dxfId="69" priority="30" stopIfTrue="1" operator="equal">
      <formula>0</formula>
    </cfRule>
  </conditionalFormatting>
  <conditionalFormatting sqref="I51">
    <cfRule type="cellIs" dxfId="68" priority="29" stopIfTrue="1" operator="equal">
      <formula>0</formula>
    </cfRule>
  </conditionalFormatting>
  <conditionalFormatting sqref="I51">
    <cfRule type="cellIs" dxfId="67" priority="28" stopIfTrue="1" operator="equal">
      <formula>0</formula>
    </cfRule>
  </conditionalFormatting>
  <conditionalFormatting sqref="H38:H49 I50 I18 I53">
    <cfRule type="cellIs" dxfId="66" priority="27" stopIfTrue="1" operator="equal">
      <formula>0</formula>
    </cfRule>
  </conditionalFormatting>
  <conditionalFormatting sqref="I18 I53">
    <cfRule type="cellIs" dxfId="65" priority="26" stopIfTrue="1" operator="equal">
      <formula>0</formula>
    </cfRule>
  </conditionalFormatting>
  <conditionalFormatting sqref="I53 I18">
    <cfRule type="cellIs" dxfId="64" priority="25" stopIfTrue="1" operator="equal">
      <formula>0</formula>
    </cfRule>
  </conditionalFormatting>
  <conditionalFormatting sqref="I18">
    <cfRule type="cellIs" dxfId="63" priority="24" stopIfTrue="1" operator="equal">
      <formula>0</formula>
    </cfRule>
  </conditionalFormatting>
  <conditionalFormatting sqref="H38:H48">
    <cfRule type="cellIs" dxfId="62" priority="23" stopIfTrue="1" operator="equal">
      <formula>0</formula>
    </cfRule>
  </conditionalFormatting>
  <conditionalFormatting sqref="I53 I18">
    <cfRule type="cellIs" dxfId="61" priority="22" stopIfTrue="1" operator="equal">
      <formula>0</formula>
    </cfRule>
  </conditionalFormatting>
  <conditionalFormatting sqref="I53">
    <cfRule type="cellIs" dxfId="60" priority="21" stopIfTrue="1" operator="equal">
      <formula>0</formula>
    </cfRule>
  </conditionalFormatting>
  <conditionalFormatting sqref="I50 H38:H49 I18 I53">
    <cfRule type="cellIs" dxfId="59" priority="20" stopIfTrue="1" operator="equal">
      <formula>0</formula>
    </cfRule>
  </conditionalFormatting>
  <conditionalFormatting sqref="I53">
    <cfRule type="cellIs" dxfId="58" priority="19" stopIfTrue="1" operator="equal">
      <formula>0</formula>
    </cfRule>
  </conditionalFormatting>
  <conditionalFormatting sqref="I51 H39:H50 I19 I54">
    <cfRule type="cellIs" dxfId="57" priority="18" stopIfTrue="1" operator="equal">
      <formula>0</formula>
    </cfRule>
  </conditionalFormatting>
  <conditionalFormatting sqref="I19 I54">
    <cfRule type="cellIs" dxfId="56" priority="17" stopIfTrue="1" operator="equal">
      <formula>0</formula>
    </cfRule>
  </conditionalFormatting>
  <conditionalFormatting sqref="I19 I54">
    <cfRule type="cellIs" dxfId="55" priority="16" stopIfTrue="1" operator="equal">
      <formula>0</formula>
    </cfRule>
  </conditionalFormatting>
  <conditionalFormatting sqref="I54">
    <cfRule type="cellIs" dxfId="54" priority="15" stopIfTrue="1" operator="equal">
      <formula>0</formula>
    </cfRule>
  </conditionalFormatting>
  <conditionalFormatting sqref="I50 H38:H49 I53">
    <cfRule type="cellIs" dxfId="53" priority="14" stopIfTrue="1" operator="equal">
      <formula>0</formula>
    </cfRule>
  </conditionalFormatting>
  <conditionalFormatting sqref="I53">
    <cfRule type="cellIs" dxfId="52" priority="13" stopIfTrue="1" operator="equal">
      <formula>0</formula>
    </cfRule>
  </conditionalFormatting>
  <conditionalFormatting sqref="I53">
    <cfRule type="cellIs" dxfId="51" priority="12" stopIfTrue="1" operator="equal">
      <formula>0</formula>
    </cfRule>
  </conditionalFormatting>
  <conditionalFormatting sqref="H38:H48">
    <cfRule type="cellIs" dxfId="50" priority="11" stopIfTrue="1" operator="equal">
      <formula>0</formula>
    </cfRule>
  </conditionalFormatting>
  <conditionalFormatting sqref="I53">
    <cfRule type="cellIs" dxfId="49" priority="10" stopIfTrue="1" operator="equal">
      <formula>0</formula>
    </cfRule>
  </conditionalFormatting>
  <conditionalFormatting sqref="I53">
    <cfRule type="cellIs" dxfId="48" priority="9" stopIfTrue="1" operator="equal">
      <formula>0</formula>
    </cfRule>
  </conditionalFormatting>
  <conditionalFormatting sqref="I50 H38:H49 I53">
    <cfRule type="cellIs" dxfId="47" priority="8" stopIfTrue="1" operator="equal">
      <formula>0</formula>
    </cfRule>
  </conditionalFormatting>
  <conditionalFormatting sqref="I53">
    <cfRule type="cellIs" dxfId="46" priority="7" stopIfTrue="1" operator="equal">
      <formula>0</formula>
    </cfRule>
  </conditionalFormatting>
  <conditionalFormatting sqref="I53">
    <cfRule type="cellIs" dxfId="45" priority="6" stopIfTrue="1" operator="equal">
      <formula>0</formula>
    </cfRule>
  </conditionalFormatting>
  <conditionalFormatting sqref="H38:H48">
    <cfRule type="cellIs" dxfId="44" priority="5" stopIfTrue="1" operator="equal">
      <formula>0</formula>
    </cfRule>
  </conditionalFormatting>
  <conditionalFormatting sqref="I53">
    <cfRule type="cellIs" dxfId="43" priority="4" stopIfTrue="1" operator="equal">
      <formula>0</formula>
    </cfRule>
  </conditionalFormatting>
  <conditionalFormatting sqref="I53">
    <cfRule type="cellIs" dxfId="42" priority="3" stopIfTrue="1" operator="equal">
      <formula>0</formula>
    </cfRule>
  </conditionalFormatting>
  <conditionalFormatting sqref="I53">
    <cfRule type="cellIs" dxfId="41" priority="2" stopIfTrue="1" operator="equal">
      <formula>0</formula>
    </cfRule>
  </conditionalFormatting>
  <conditionalFormatting sqref="I53">
    <cfRule type="cellIs" dxfId="40" priority="1" stopIfTrue="1" operator="equal">
      <formula>0</formula>
    </cfRule>
  </conditionalFormatting>
  <pageMargins left="0.28999999999999998" right="0.3" top="1" bottom="1" header="0.5" footer="0.5"/>
  <pageSetup paperSize="9" scale="7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TH_CHAU THANH</vt:lpstr>
      <vt:lpstr>CHAU THANH</vt:lpstr>
      <vt:lpstr>Sheet3</vt:lpstr>
      <vt:lpstr>'CHAU THANH'!Print_Titles</vt:lpstr>
      <vt:lpstr>'TH_CHAU THANH'!Print_Titles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Tien Ich May Tinh</cp:lastModifiedBy>
  <dcterms:created xsi:type="dcterms:W3CDTF">2020-05-31T07:35:03Z</dcterms:created>
  <dcterms:modified xsi:type="dcterms:W3CDTF">2024-08-13T03:32:43Z</dcterms:modified>
</cp:coreProperties>
</file>